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ADMINISTRACE VZ/Statutární město Jihlava/16 Dispečerský informační systém/01 Vysvětlení ZD/02/"/>
    </mc:Choice>
  </mc:AlternateContent>
  <xr:revisionPtr revIDLastSave="0" documentId="13_ncr:1_{B4258944-60AC-7946-B043-DAF949B09537}" xr6:coauthVersionLast="47" xr6:coauthVersionMax="47" xr10:uidLastSave="{00000000-0000-0000-0000-000000000000}"/>
  <bookViews>
    <workbookView xWindow="-108" yWindow="-108" windowWidth="23256" windowHeight="12456" activeTab="1" xr2:uid="{F58E9934-F4F5-F64B-A4C8-BE201AE43B52}"/>
  </bookViews>
  <sheets>
    <sheet name="Rekapitulace" sheetId="6" r:id="rId1"/>
    <sheet name="Všeobecné" sheetId="5" r:id="rId2"/>
    <sheet name="PS 01" sheetId="3" r:id="rId3"/>
    <sheet name="PS 02" sheetId="2" r:id="rId4"/>
    <sheet name="PS 03" sheetId="1" r:id="rId5"/>
    <sheet name="PS 04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 l="1"/>
  <c r="I12" i="4"/>
  <c r="J12" i="4" s="1"/>
  <c r="I13" i="4"/>
  <c r="J13" i="4" s="1"/>
  <c r="I14" i="4"/>
  <c r="J14" i="4" s="1"/>
  <c r="I15" i="4"/>
  <c r="J15" i="4" s="1"/>
  <c r="I16" i="4"/>
  <c r="J16" i="4" s="1"/>
  <c r="I17" i="4"/>
  <c r="J17" i="4" s="1"/>
  <c r="I18" i="4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I25" i="4"/>
  <c r="J25" i="4" s="1"/>
  <c r="I26" i="4"/>
  <c r="J26" i="4" s="1"/>
  <c r="I27" i="4"/>
  <c r="J27" i="4" s="1"/>
  <c r="I28" i="4"/>
  <c r="J28" i="4" s="1"/>
  <c r="I29" i="4"/>
  <c r="J29" i="4" s="1"/>
  <c r="I30" i="4"/>
  <c r="J30" i="4" s="1"/>
  <c r="I31" i="4"/>
  <c r="J31" i="4" s="1"/>
  <c r="I32" i="4"/>
  <c r="J32" i="4" s="1"/>
  <c r="I33" i="4"/>
  <c r="J33" i="4" s="1"/>
  <c r="I34" i="4"/>
  <c r="J34" i="4" s="1"/>
  <c r="I11" i="4"/>
  <c r="J11" i="4" s="1"/>
  <c r="I36" i="4"/>
  <c r="J36" i="4" s="1"/>
  <c r="I11" i="1"/>
  <c r="J11" i="1" s="1"/>
  <c r="B11" i="1"/>
  <c r="B12" i="1" s="1"/>
  <c r="B13" i="1" s="1"/>
  <c r="B14" i="1" s="1"/>
  <c r="B15" i="1" s="1"/>
  <c r="B16" i="1" s="1"/>
  <c r="B17" i="1" s="1"/>
  <c r="B18" i="1" s="1"/>
  <c r="B12" i="5"/>
  <c r="B13" i="5" s="1"/>
  <c r="B14" i="5" s="1"/>
  <c r="B15" i="5" s="1"/>
  <c r="I12" i="5"/>
  <c r="J12" i="5" s="1"/>
  <c r="I13" i="5"/>
  <c r="J13" i="5" s="1"/>
  <c r="I11" i="5"/>
  <c r="J11" i="5" s="1"/>
  <c r="I14" i="5"/>
  <c r="J14" i="5" s="1"/>
  <c r="B11" i="5"/>
  <c r="I12" i="2" l="1"/>
  <c r="J12" i="2" s="1"/>
  <c r="B11" i="2"/>
  <c r="B12" i="2" s="1"/>
  <c r="B13" i="2" s="1"/>
  <c r="B14" i="2" s="1"/>
  <c r="B15" i="2" s="1"/>
  <c r="B36" i="4"/>
  <c r="B37" i="4" s="1"/>
  <c r="I14" i="1" l="1"/>
  <c r="J14" i="1" s="1"/>
  <c r="I15" i="1"/>
  <c r="J15" i="1" s="1"/>
  <c r="I16" i="1"/>
  <c r="J16" i="1" s="1"/>
  <c r="B19" i="1"/>
  <c r="B20" i="1" s="1"/>
  <c r="I37" i="4"/>
  <c r="J37" i="4" s="1"/>
  <c r="I35" i="4"/>
  <c r="J35" i="4" s="1"/>
  <c r="I12" i="1"/>
  <c r="I13" i="1"/>
  <c r="I17" i="1"/>
  <c r="I18" i="1"/>
  <c r="I19" i="1"/>
  <c r="I20" i="1"/>
  <c r="I10" i="1"/>
  <c r="I11" i="2"/>
  <c r="I13" i="2"/>
  <c r="I14" i="2"/>
  <c r="I15" i="2"/>
  <c r="I10" i="2"/>
  <c r="I9" i="4" l="1"/>
  <c r="I38" i="4" s="1"/>
  <c r="D15" i="6" s="1"/>
  <c r="J9" i="4"/>
  <c r="I11" i="3"/>
  <c r="I12" i="3"/>
  <c r="I13" i="3"/>
  <c r="I14" i="3"/>
  <c r="I15" i="3"/>
  <c r="I16" i="3"/>
  <c r="I17" i="3"/>
  <c r="I10" i="3"/>
  <c r="B11" i="3"/>
  <c r="B12" i="3" s="1"/>
  <c r="B13" i="3" s="1"/>
  <c r="B14" i="3" s="1"/>
  <c r="B15" i="3" s="1"/>
  <c r="B16" i="3" s="1"/>
  <c r="B17" i="3" s="1"/>
  <c r="I15" i="5"/>
  <c r="I10" i="5"/>
  <c r="J38" i="4" l="1"/>
  <c r="E15" i="6" s="1"/>
  <c r="J11" i="3"/>
  <c r="J15" i="5"/>
  <c r="J16" i="3"/>
  <c r="J15" i="3"/>
  <c r="J12" i="3"/>
  <c r="J15" i="2"/>
  <c r="J13" i="2"/>
  <c r="J20" i="1"/>
  <c r="J19" i="1"/>
  <c r="J17" i="1"/>
  <c r="J13" i="1"/>
  <c r="J12" i="1"/>
  <c r="J18" i="1" l="1"/>
  <c r="J11" i="2"/>
  <c r="J14" i="2"/>
  <c r="J17" i="3"/>
  <c r="J14" i="3"/>
  <c r="J10" i="5"/>
  <c r="J10" i="3"/>
  <c r="J13" i="3"/>
  <c r="J10" i="2"/>
  <c r="I9" i="2"/>
  <c r="J10" i="1"/>
  <c r="J9" i="1" s="1"/>
  <c r="I9" i="1"/>
  <c r="J9" i="2" l="1"/>
  <c r="I9" i="5"/>
  <c r="J9" i="5"/>
  <c r="J9" i="3"/>
  <c r="J18" i="3" s="1"/>
  <c r="E12" i="6" s="1"/>
  <c r="I9" i="3"/>
  <c r="I16" i="2"/>
  <c r="D13" i="6" s="1"/>
  <c r="I21" i="1"/>
  <c r="D14" i="6" s="1"/>
  <c r="J21" i="1"/>
  <c r="E14" i="6" s="1"/>
  <c r="J16" i="2" l="1"/>
  <c r="E13" i="6" s="1"/>
  <c r="I18" i="3"/>
  <c r="D12" i="6" s="1"/>
  <c r="J16" i="5"/>
  <c r="E11" i="6" s="1"/>
  <c r="I16" i="5"/>
  <c r="D11" i="6" s="1"/>
  <c r="E17" i="6" l="1"/>
  <c r="D17" i="6"/>
</calcChain>
</file>

<file path=xl/sharedStrings.xml><?xml version="1.0" encoding="utf-8"?>
<sst xmlns="http://schemas.openxmlformats.org/spreadsheetml/2006/main" count="354" uniqueCount="198">
  <si>
    <t>Název stavby:</t>
  </si>
  <si>
    <t>Investor:</t>
  </si>
  <si>
    <t>Název profese:</t>
  </si>
  <si>
    <t>Datum zpracování:</t>
  </si>
  <si>
    <t>Jednotková cena [Kč]</t>
  </si>
  <si>
    <t>Cena položka celkem [Kč]</t>
  </si>
  <si>
    <t>Položka</t>
  </si>
  <si>
    <t>Kód položky</t>
  </si>
  <si>
    <t>Klasifikace</t>
  </si>
  <si>
    <t>Popis</t>
  </si>
  <si>
    <t>Měrná jednotka</t>
  </si>
  <si>
    <t>Množství</t>
  </si>
  <si>
    <t>Bez DPH</t>
  </si>
  <si>
    <t>S DPH</t>
  </si>
  <si>
    <t>SW</t>
  </si>
  <si>
    <t>kpl</t>
  </si>
  <si>
    <t>Integrace</t>
  </si>
  <si>
    <t>CELKEM</t>
  </si>
  <si>
    <t>Všeobecné požadavky</t>
  </si>
  <si>
    <t>Dodávka SW a licencí</t>
  </si>
  <si>
    <t>ks</t>
  </si>
  <si>
    <t>Zařízení</t>
  </si>
  <si>
    <t>000 - VŠEOBECNÉ</t>
  </si>
  <si>
    <t>000-0-0</t>
  </si>
  <si>
    <t>Zhotovitel:</t>
  </si>
  <si>
    <t>HIP:</t>
  </si>
  <si>
    <t>Ing. Martin Kučera, MBA</t>
  </si>
  <si>
    <t>Stupeň PD:</t>
  </si>
  <si>
    <t>Objekt/Soubor</t>
  </si>
  <si>
    <t>Název</t>
  </si>
  <si>
    <t>Cena bez DPH</t>
  </si>
  <si>
    <t>Cena s DPH</t>
  </si>
  <si>
    <t>000</t>
  </si>
  <si>
    <t>Všeobecné</t>
  </si>
  <si>
    <t>PS 02</t>
  </si>
  <si>
    <t>PS 03</t>
  </si>
  <si>
    <t>PS 04</t>
  </si>
  <si>
    <t>Cena celkem</t>
  </si>
  <si>
    <t>„Systém pro aktivní řízení dopravy v Jihlavě – Centrální technický dispečink“</t>
  </si>
  <si>
    <t>Statutární město Jihlava, Masarykovo náměstí 97/1, 586 01 Jihlava</t>
  </si>
  <si>
    <t>05/2024</t>
  </si>
  <si>
    <t>ALMAPRO, s.r.o., Průběžná 1108/77, Praha 10</t>
  </si>
  <si>
    <t>PD-ZD</t>
  </si>
  <si>
    <t>PS 01</t>
  </si>
  <si>
    <t>HW vybavení</t>
  </si>
  <si>
    <t>Aplikační SW vybavení</t>
  </si>
  <si>
    <t>Integrace ITS zařízení a vazeb</t>
  </si>
  <si>
    <t>Dopravní řešení</t>
  </si>
  <si>
    <t>PS 01 - HW vybavení</t>
  </si>
  <si>
    <t>PS02 - Aplikační SW vybavení</t>
  </si>
  <si>
    <t>PS03 - Integrace ITS zařízení a vazeb</t>
  </si>
  <si>
    <t>PS04 - Dopravní řešení</t>
  </si>
  <si>
    <t>000-001</t>
  </si>
  <si>
    <t>000-002</t>
  </si>
  <si>
    <t>000-003</t>
  </si>
  <si>
    <t>Zaškolení obsluhy - náklady spojené s přípravou školících materiálů a přítomnost školitelů u budoucího provozovatele. Očekává se více termínů s ohledem na nemožnost provést školení v jednom termínu za přítomnosti všech budoucích uživatelů systému CTD.</t>
  </si>
  <si>
    <t>Cena  celkem [Kč]</t>
  </si>
  <si>
    <t>PS01-001</t>
  </si>
  <si>
    <t>PS01-002</t>
  </si>
  <si>
    <t>PS01-003</t>
  </si>
  <si>
    <t>PS01-004</t>
  </si>
  <si>
    <t>PS01-005</t>
  </si>
  <si>
    <t>Serverová infrastruktura - technická specifikace a konfigurace viz. technická zpráva kapitola C.3</t>
  </si>
  <si>
    <t>Diskové pole - požadované parametry viz. technická zpráva kapitola C.3</t>
  </si>
  <si>
    <t>Databázové licence - požadavky na DB SW viz. technická zpráva kapitola C.6. Uchazeč v nabídce rozepíše počty a typy licencí.</t>
  </si>
  <si>
    <t>Servisní podpora na dobu 12-ti měsíců</t>
  </si>
  <si>
    <t>Cena celkem [Kč]</t>
  </si>
  <si>
    <t>Služby, instalace, zprovoznění - viz. technická zpráva kapitola C.8, včetně všech propojovacích kabelů na síťovou infrastrukturu.</t>
  </si>
  <si>
    <t>REKAPITULACE SOUPISU PRACÍ A DODÁVEK</t>
  </si>
  <si>
    <t>Instalace, oživení SW, konfigurace</t>
  </si>
  <si>
    <t>PS02-001</t>
  </si>
  <si>
    <t>PS02-002</t>
  </si>
  <si>
    <t>PS02-003</t>
  </si>
  <si>
    <t>PS02-004</t>
  </si>
  <si>
    <t>PS02-005</t>
  </si>
  <si>
    <t>PS02-006</t>
  </si>
  <si>
    <t>PS03-001</t>
  </si>
  <si>
    <t>PS03-002</t>
  </si>
  <si>
    <t>PS03-003</t>
  </si>
  <si>
    <t>PS03-004</t>
  </si>
  <si>
    <t>PS03-005</t>
  </si>
  <si>
    <t>PS03-006</t>
  </si>
  <si>
    <t>PS04-002</t>
  </si>
  <si>
    <t>PS04-003</t>
  </si>
  <si>
    <t>HW</t>
  </si>
  <si>
    <t>Dokumentace scéřů pro ovlivnění dopravy</t>
  </si>
  <si>
    <t>Operační systémy a počty licencí - požadavky na operační systémy viz. Technická zpráva kapitola C.5 a C.6. Uchazeč v nabídce rozepíše počty a typy licencí.</t>
  </si>
  <si>
    <t>Vazba na systémy MHD</t>
  </si>
  <si>
    <t>Integrace výstupů CTD do webového portálu města</t>
  </si>
  <si>
    <t>000-004</t>
  </si>
  <si>
    <t>000-005</t>
  </si>
  <si>
    <t>PS01-006</t>
  </si>
  <si>
    <t>PS01-007</t>
  </si>
  <si>
    <t>PS01-008</t>
  </si>
  <si>
    <t>PS03-007</t>
  </si>
  <si>
    <t>PS03-008</t>
  </si>
  <si>
    <t>PS03-009</t>
  </si>
  <si>
    <t>PS03-010</t>
  </si>
  <si>
    <t>Zkušební provoz 1 měsíc včetně jeho vyhodnocení a přijetí nápravných opatření</t>
  </si>
  <si>
    <t>Vazba (zajištění datových vazeb) na systémy Kraje Vysočina</t>
  </si>
  <si>
    <r>
      <rPr>
        <b/>
        <sz val="11"/>
        <color theme="1"/>
        <rFont val="Aptos Narrow"/>
        <family val="2"/>
        <charset val="238"/>
        <scheme val="minor"/>
      </rPr>
      <t>Pozn.:</t>
    </r>
    <r>
      <rPr>
        <sz val="12"/>
        <color theme="1"/>
        <rFont val="Aptos Narrow"/>
        <family val="2"/>
        <charset val="238"/>
        <scheme val="minor"/>
      </rPr>
      <t xml:space="preserve"> Jsou-li v soupisu prací a dodávek uvedeny odkazy na firmy, názvy nebo specifická označení výrobků apod., jsou takové odkazy pouze informativní a slouží pouze pro určení technické úrovně a provozních parametrů. Zhotoviteli umožňují v souladu s §89, zákona č. 134/2016 Sb. o veřejných zakázkách použít i jiných kvalitativně a technicky obdobných zařízení, která mají podobnou nebo minimálně stejnou kvalitu, účinnost a výkon, parametry použití.</t>
    </r>
  </si>
  <si>
    <t xml:space="preserve">Realizační dokumentace </t>
  </si>
  <si>
    <t>Příprava, provedení a vyhodnocení individuálních a komplexních zkoušek. Součástí položky je zpracování dokumentace, protokolů a hodnotící zprávy</t>
  </si>
  <si>
    <t xml:space="preserve">Provozní dokumentace - uživatelské a servisní příručky, provozní řád, revize, dokumentace k licencím </t>
  </si>
  <si>
    <t xml:space="preserve">Dokumentace skutečného provedení včetně konfiguračních souborů, nastavení, popisů všech rozhraní, API funkcí a datových formátů </t>
  </si>
  <si>
    <t>Licenční rozšíření stávajícího systému zálohování Veeam Backup &amp; Replication o uvedený počet licencí – licencování na fyzicky zálohovaná CPU nového serveru (2 CPU)  viz. technická zpráva kapitola C.7</t>
  </si>
  <si>
    <t>Funkční jádro systému - rozhraní integračních služeb a API gateway. Položka obsahuje vývoj,dodávku a poskytnutí příslušného počtu licencí. Uchazeč v nabídce rozepíše počty a typy licencí.</t>
  </si>
  <si>
    <t>Interaktivní webové aplikace pro práci interních a externích uživatelů (front-end) viz. technická zpráva kapitola C.4.5. Položka obsahuje vývoj, dodávku a poskytnutí příslušného počtu licencí. Uchazeč v nabídce rozepíše počty a typy licencí.</t>
  </si>
  <si>
    <t>Back-end funkce systému viz. technická zpráva kapitola C.4.6. Položka obsahuje vývoj, dodávku a poskytnutí příslušného počtu licencí. Uchazeč v nabídce rozepíše počty a typy licencí.</t>
  </si>
  <si>
    <t>Datový sklad (DB nástroj). Položka obsahuje vývoj, dodávku a poskytnutí příslušného počtu licencí. Uchazeč v nabídce rozepíše počty a typy licencí.</t>
  </si>
  <si>
    <t>Aplikace pro dopravní inženýry. Položka obsahuje vývoj, dodávku a poskytnutí příslušného počtu licencí. Uchazeč v nabídce rozepíše počty a typy licencí.</t>
  </si>
  <si>
    <t>000-006</t>
  </si>
  <si>
    <t>PS03-011</t>
  </si>
  <si>
    <t>Integrace SSZ ústředny v rozsahu kapitoly C.2.1 technické zprávy</t>
  </si>
  <si>
    <t>Integrace SSZ vč. připojených detektorů v rozsahu kapitoly C.2.1 technické zprávy</t>
  </si>
  <si>
    <t>Integrace kamer v rozsahu kapitoly C.2.2 technické zprávy</t>
  </si>
  <si>
    <t>Integrace parkovacích ploch - zóny v rozsahu kapitoly C.2.3 technické zprávy</t>
  </si>
  <si>
    <t>Obousměrná vazba NDIC v rozsahu kapitoly C.3.1 technické zprávy</t>
  </si>
  <si>
    <t>Integrace systému Plovoucích vozidel (FCD) v rozsahu kapitoly C.3.1.1 technické zprávy</t>
  </si>
  <si>
    <t>Integrace Jihlavského tunelu v rozsahu kapitoly C.3.1.2 technické zprávy</t>
  </si>
  <si>
    <t>Vazba na GIS systémy města - integrace mapových služeb vč. vazby na SmJv rozsahu kapitoly C.3.2 technické zprávy</t>
  </si>
  <si>
    <t>Dodávka SW nástroje pro modelování dopravy (licence), vč. dopravního modelu města, podpory na 12 měsíců azajištění školení uživatelů</t>
  </si>
  <si>
    <t>PS04-004</t>
  </si>
  <si>
    <t>Implementace scénářů do CTD vč. testování</t>
  </si>
  <si>
    <t>Zpracování dokumentace DŘ všech SSZ vč. algoritmů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</si>
  <si>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</si>
  <si>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</si>
  <si>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</si>
  <si>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</si>
  <si>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</si>
  <si>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</si>
  <si>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</si>
  <si>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</si>
  <si>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</si>
  <si>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</si>
  <si>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</si>
  <si>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</si>
  <si>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</si>
  <si>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</si>
  <si>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</si>
  <si>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</si>
  <si>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</si>
  <si>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</si>
  <si>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</si>
  <si>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</si>
  <si>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</si>
  <si>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</si>
  <si>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</si>
  <si>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</si>
  <si>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PS04-001.1</t>
  </si>
  <si>
    <t>PS04-001.2</t>
  </si>
  <si>
    <t>PS04-001.3</t>
  </si>
  <si>
    <t>PS04-001.4</t>
  </si>
  <si>
    <t>PS04-001.5</t>
  </si>
  <si>
    <t>PS04-001.6</t>
  </si>
  <si>
    <t>PS04-001.7</t>
  </si>
  <si>
    <t>PS04-001.8</t>
  </si>
  <si>
    <t>PS04-001.9</t>
  </si>
  <si>
    <t>PS04-001.10</t>
  </si>
  <si>
    <t>PS04-001.11</t>
  </si>
  <si>
    <t>PS04-001.12</t>
  </si>
  <si>
    <t>PS04-001.13</t>
  </si>
  <si>
    <t>PS04-001.14</t>
  </si>
  <si>
    <t>PS04-001.15</t>
  </si>
  <si>
    <t>PS04-001.16</t>
  </si>
  <si>
    <t>PS04-001.17</t>
  </si>
  <si>
    <t>PS04-001.18</t>
  </si>
  <si>
    <t>PS04-001.19</t>
  </si>
  <si>
    <t>PS04-001.20</t>
  </si>
  <si>
    <t>PS04-001.21</t>
  </si>
  <si>
    <t>PS04-001.22</t>
  </si>
  <si>
    <t>PS04-001.23</t>
  </si>
  <si>
    <t>PS04-001.24</t>
  </si>
  <si>
    <t>křižovatka Benešova-Dvořákova (Zverimex)</t>
  </si>
  <si>
    <t>křižovatka Jiráskova-Hamerníkova (PSJ)</t>
  </si>
  <si>
    <t>SSZ přechodu pro chodce Okružní u ÖMV</t>
  </si>
  <si>
    <t>křižovatka Okružní-Demlova (Lidl)</t>
  </si>
  <si>
    <t>křižovatka Brněnská-Okružní (Tesco)</t>
  </si>
  <si>
    <t>SSZ přechodu pro chodce Okružní-horní zastávka MHD (Tesco)</t>
  </si>
  <si>
    <t>křižovatka Dvořákova-Vrchlického (pivovar)</t>
  </si>
  <si>
    <t>křižovatka Žižkova-U Cvičiště (hřbitov)</t>
  </si>
  <si>
    <t>křižovatka Znojemská-Hradební (most)</t>
  </si>
  <si>
    <t>křižovatka Jiráskova-Fritzova</t>
  </si>
  <si>
    <t>křižovatka Fritzova-Legionářů (terminál)</t>
  </si>
  <si>
    <t>křižovatka Hradební-City Park</t>
  </si>
  <si>
    <t>křižovatka Jiráskova-17.listopadu (zimní stadion)</t>
  </si>
  <si>
    <t>křižovatka Jiráskova-Tolstého (zimní stadion)</t>
  </si>
  <si>
    <t>křižovatka u Tří Věžiček</t>
  </si>
  <si>
    <t>SSZ přechodu pro chodce Žižkova-Seifertova</t>
  </si>
  <si>
    <t>SSZ přechodu pro chodce Sokolovská-Kollárova (Na Růžku)</t>
  </si>
  <si>
    <t>SSZ přechodu pro chodce Žižkova u ZŠ Masarykova</t>
  </si>
  <si>
    <t>křižovatka Havlíčkova-Fritzova</t>
  </si>
  <si>
    <t>křižovatka Jiráskova-S.K.Neumanna-Na Dolech (u mlékárny)</t>
  </si>
  <si>
    <t>křižovatka Průmyslová-MOKOV</t>
  </si>
  <si>
    <t>SSZ přechodu pro chodce Tolstého-Tyršova</t>
  </si>
  <si>
    <t>křižovatka Pávovská - Průmyslová (Bosch)</t>
  </si>
  <si>
    <t>křižovatka Žižkova - Rantířovská (P + R) (ONO)</t>
  </si>
  <si>
    <t>Licenční rozšíření stávající virtualizační serverové platformy VMware vSphere Foundation 8 o uvedený počet licení – licencování na fyzické CPU nového serveru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</si>
</sst>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9" x14ac:knownFonts="1">
    <font>
      <sz val="12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sz val="10"/>
      <color rgb="FF000000"/>
      <name val="Aptos Narrow"/>
      <family val="2"/>
      <charset val="238"/>
      <scheme val="minor"/>
    </font>
    <font>
      <sz val="10"/>
      <name val="Aptos Narrow"/>
      <scheme val="minor"/>
    </font>
    <font>
      <sz val="8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1" xfId="0" applyFill="1" applyBorder="1"/>
    <xf numFmtId="0" fontId="0" fillId="2" borderId="5" xfId="0" applyFill="1" applyBorder="1"/>
    <xf numFmtId="0" fontId="0" fillId="2" borderId="8" xfId="0" applyFill="1" applyBorder="1"/>
    <xf numFmtId="49" fontId="0" fillId="2" borderId="10" xfId="0" applyNumberFormat="1" applyFill="1" applyBorder="1" applyAlignment="1">
      <alignment horizontal="left"/>
    </xf>
    <xf numFmtId="0" fontId="1" fillId="4" borderId="13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left" vertical="center" wrapText="1" indent="1"/>
    </xf>
    <xf numFmtId="0" fontId="1" fillId="5" borderId="19" xfId="0" applyFont="1" applyFill="1" applyBorder="1" applyAlignment="1">
      <alignment horizontal="center" vertical="center" wrapText="1"/>
    </xf>
    <xf numFmtId="4" fontId="1" fillId="5" borderId="19" xfId="0" applyNumberFormat="1" applyFont="1" applyFill="1" applyBorder="1" applyAlignment="1">
      <alignment horizontal="right" vertical="center" wrapText="1" indent="1"/>
    </xf>
    <xf numFmtId="4" fontId="1" fillId="5" borderId="20" xfId="0" applyNumberFormat="1" applyFont="1" applyFill="1" applyBorder="1" applyAlignment="1">
      <alignment horizontal="right" vertical="center" wrapText="1" inden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indent="1"/>
    </xf>
    <xf numFmtId="4" fontId="2" fillId="0" borderId="22" xfId="0" applyNumberFormat="1" applyFont="1" applyBorder="1" applyAlignment="1" applyProtection="1">
      <alignment horizontal="right" indent="1"/>
      <protection locked="0"/>
    </xf>
    <xf numFmtId="4" fontId="2" fillId="0" borderId="23" xfId="0" applyNumberFormat="1" applyFont="1" applyBorder="1" applyAlignment="1">
      <alignment horizontal="right" inden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 indent="1"/>
    </xf>
    <xf numFmtId="0" fontId="2" fillId="0" borderId="25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indent="1"/>
    </xf>
    <xf numFmtId="4" fontId="2" fillId="0" borderId="25" xfId="0" applyNumberFormat="1" applyFont="1" applyBorder="1" applyAlignment="1" applyProtection="1">
      <alignment horizontal="right" indent="1"/>
      <protection locked="0"/>
    </xf>
    <xf numFmtId="4" fontId="2" fillId="0" borderId="26" xfId="0" applyNumberFormat="1" applyFont="1" applyBorder="1" applyAlignment="1">
      <alignment horizontal="right" inden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left" vertical="center" wrapText="1" inden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4" fontId="1" fillId="5" borderId="0" xfId="0" applyNumberFormat="1" applyFont="1" applyFill="1" applyAlignment="1">
      <alignment horizontal="right" vertical="center" wrapText="1" indent="1"/>
    </xf>
    <xf numFmtId="4" fontId="1" fillId="5" borderId="30" xfId="0" applyNumberFormat="1" applyFont="1" applyFill="1" applyBorder="1" applyAlignment="1">
      <alignment horizontal="right" vertical="center" wrapText="1" indent="1"/>
    </xf>
    <xf numFmtId="0" fontId="3" fillId="0" borderId="22" xfId="0" applyFont="1" applyBorder="1" applyAlignment="1">
      <alignment vertical="center" wrapText="1"/>
    </xf>
    <xf numFmtId="164" fontId="3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indent="1"/>
    </xf>
    <xf numFmtId="0" fontId="3" fillId="0" borderId="25" xfId="0" applyFont="1" applyBorder="1" applyAlignment="1">
      <alignment vertical="center" wrapText="1"/>
    </xf>
    <xf numFmtId="164" fontId="3" fillId="0" borderId="2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right" indent="1"/>
    </xf>
    <xf numFmtId="4" fontId="2" fillId="0" borderId="16" xfId="0" applyNumberFormat="1" applyFont="1" applyBorder="1" applyAlignment="1" applyProtection="1">
      <alignment horizontal="right" indent="1"/>
      <protection locked="0"/>
    </xf>
    <xf numFmtId="4" fontId="2" fillId="0" borderId="17" xfId="0" applyNumberFormat="1" applyFont="1" applyBorder="1" applyAlignment="1">
      <alignment horizontal="right" indent="1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4" fontId="1" fillId="3" borderId="10" xfId="0" applyNumberFormat="1" applyFont="1" applyFill="1" applyBorder="1" applyAlignment="1">
      <alignment horizontal="right" vertical="center" indent="1"/>
    </xf>
    <xf numFmtId="4" fontId="1" fillId="3" borderId="11" xfId="0" applyNumberFormat="1" applyFont="1" applyFill="1" applyBorder="1" applyAlignment="1">
      <alignment horizontal="right" vertical="center" indent="1"/>
    </xf>
    <xf numFmtId="4" fontId="0" fillId="0" borderId="0" xfId="0" applyNumberFormat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right" indent="1"/>
    </xf>
    <xf numFmtId="4" fontId="1" fillId="5" borderId="28" xfId="0" applyNumberFormat="1" applyFont="1" applyFill="1" applyBorder="1" applyAlignment="1">
      <alignment horizontal="right" vertical="center" wrapText="1" indent="1"/>
    </xf>
    <xf numFmtId="0" fontId="0" fillId="0" borderId="16" xfId="0" applyBorder="1"/>
    <xf numFmtId="0" fontId="0" fillId="0" borderId="0" xfId="0" applyProtection="1">
      <protection locked="0"/>
    </xf>
    <xf numFmtId="0" fontId="1" fillId="5" borderId="5" xfId="0" applyFont="1" applyFill="1" applyBorder="1" applyAlignment="1">
      <alignment horizontal="center" vertical="center" wrapText="1"/>
    </xf>
    <xf numFmtId="49" fontId="1" fillId="5" borderId="0" xfId="0" applyNumberFormat="1" applyFont="1" applyFill="1" applyAlignment="1">
      <alignment horizontal="left" vertical="center" wrapText="1" indent="1"/>
    </xf>
    <xf numFmtId="0" fontId="1" fillId="5" borderId="0" xfId="0" applyFont="1" applyFill="1" applyAlignment="1">
      <alignment horizontal="left" vertical="center" wrapText="1" indent="1"/>
    </xf>
    <xf numFmtId="0" fontId="1" fillId="5" borderId="0" xfId="0" applyFont="1" applyFill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right" vertical="center" wrapText="1" indent="1"/>
    </xf>
    <xf numFmtId="0" fontId="2" fillId="0" borderId="25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wrapText="1"/>
    </xf>
    <xf numFmtId="0" fontId="2" fillId="0" borderId="34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center"/>
    </xf>
    <xf numFmtId="0" fontId="2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/>
    </xf>
    <xf numFmtId="0" fontId="5" fillId="0" borderId="0" xfId="0" applyFont="1"/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0" fillId="2" borderId="7" xfId="0" applyFill="1" applyBorder="1"/>
    <xf numFmtId="49" fontId="0" fillId="2" borderId="0" xfId="0" applyNumberFormat="1" applyFill="1" applyAlignment="1">
      <alignment horizontal="left"/>
    </xf>
    <xf numFmtId="49" fontId="0" fillId="2" borderId="7" xfId="0" applyNumberFormat="1" applyFill="1" applyBorder="1" applyAlignment="1">
      <alignment horizontal="left"/>
    </xf>
    <xf numFmtId="49" fontId="0" fillId="2" borderId="11" xfId="0" applyNumberFormat="1" applyFill="1" applyBorder="1" applyAlignment="1">
      <alignment horizontal="left"/>
    </xf>
    <xf numFmtId="0" fontId="1" fillId="4" borderId="35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7" xfId="0" applyBorder="1"/>
    <xf numFmtId="164" fontId="1" fillId="3" borderId="8" xfId="0" applyNumberFormat="1" applyFont="1" applyFill="1" applyBorder="1" applyAlignment="1">
      <alignment vertical="center"/>
    </xf>
    <xf numFmtId="164" fontId="1" fillId="3" borderId="38" xfId="0" applyNumberFormat="1" applyFont="1" applyFill="1" applyBorder="1" applyAlignment="1">
      <alignment vertical="center"/>
    </xf>
    <xf numFmtId="0" fontId="2" fillId="0" borderId="25" xfId="0" applyFont="1" applyBorder="1"/>
    <xf numFmtId="0" fontId="2" fillId="0" borderId="22" xfId="0" applyFont="1" applyBorder="1"/>
    <xf numFmtId="0" fontId="2" fillId="0" borderId="16" xfId="0" applyFont="1" applyBorder="1"/>
    <xf numFmtId="0" fontId="6" fillId="0" borderId="2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/>
    </xf>
    <xf numFmtId="0" fontId="7" fillId="5" borderId="0" xfId="0" applyFont="1" applyFill="1" applyAlignment="1">
      <alignment horizontal="left" vertical="center" wrapText="1" indent="1"/>
    </xf>
    <xf numFmtId="0" fontId="7" fillId="0" borderId="16" xfId="0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indent="1"/>
    </xf>
    <xf numFmtId="164" fontId="2" fillId="0" borderId="22" xfId="0" applyNumberFormat="1" applyFont="1" applyBorder="1"/>
    <xf numFmtId="164" fontId="2" fillId="0" borderId="23" xfId="0" applyNumberFormat="1" applyFont="1" applyBorder="1"/>
    <xf numFmtId="0" fontId="2" fillId="0" borderId="24" xfId="0" applyFont="1" applyBorder="1" applyAlignment="1">
      <alignment horizontal="left"/>
    </xf>
    <xf numFmtId="164" fontId="2" fillId="0" borderId="25" xfId="0" applyNumberFormat="1" applyFont="1" applyBorder="1"/>
    <xf numFmtId="164" fontId="2" fillId="0" borderId="26" xfId="0" applyNumberFormat="1" applyFont="1" applyBorder="1"/>
    <xf numFmtId="0" fontId="2" fillId="0" borderId="25" xfId="0" applyFont="1" applyBorder="1" applyAlignment="1">
      <alignment wrapText="1"/>
    </xf>
    <xf numFmtId="4" fontId="2" fillId="0" borderId="25" xfId="0" applyNumberFormat="1" applyFont="1" applyBorder="1" applyAlignment="1">
      <alignment horizontal="right" vertical="center" indent="1"/>
    </xf>
    <xf numFmtId="4" fontId="2" fillId="0" borderId="25" xfId="0" applyNumberFormat="1" applyFont="1" applyBorder="1" applyAlignment="1" applyProtection="1">
      <alignment horizontal="right" vertical="center" indent="1"/>
      <protection locked="0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6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left" vertical="center" indent="1"/>
    </xf>
    <xf numFmtId="164" fontId="0" fillId="0" borderId="0" xfId="0" applyNumberFormat="1"/>
    <xf numFmtId="0" fontId="2" fillId="0" borderId="22" xfId="0" applyFont="1" applyBorder="1" applyAlignment="1">
      <alignment wrapText="1"/>
    </xf>
    <xf numFmtId="4" fontId="2" fillId="0" borderId="22" xfId="0" applyNumberFormat="1" applyFont="1" applyBorder="1" applyAlignment="1" applyProtection="1">
      <alignment horizontal="right" vertical="center" indent="1"/>
      <protection locked="0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34" xfId="0" applyFont="1" applyBorder="1" applyAlignment="1">
      <alignment horizontal="left" vertical="center" indent="1"/>
    </xf>
    <xf numFmtId="0" fontId="2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left" vertical="center" wrapText="1" indent="1"/>
    </xf>
    <xf numFmtId="4" fontId="1" fillId="5" borderId="25" xfId="0" applyNumberFormat="1" applyFont="1" applyFill="1" applyBorder="1" applyAlignment="1">
      <alignment horizontal="right" vertical="center" wrapText="1" indent="1"/>
    </xf>
    <xf numFmtId="0" fontId="1" fillId="5" borderId="25" xfId="0" applyFont="1" applyFill="1" applyBorder="1" applyAlignment="1">
      <alignment horizontal="left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 wrapText="1" indent="2"/>
    </xf>
    <xf numFmtId="0" fontId="0" fillId="0" borderId="0" xfId="0" applyAlignment="1">
      <alignment horizontal="left" wrapText="1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7" xfId="0" applyFill="1" applyBorder="1" applyAlignment="1">
      <alignment horizontal="center"/>
    </xf>
    <xf numFmtId="0" fontId="1" fillId="3" borderId="0" xfId="0" applyFont="1" applyFill="1" applyAlignment="1">
      <alignment horizontal="left"/>
    </xf>
    <xf numFmtId="0" fontId="0" fillId="3" borderId="0" xfId="0" applyFill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244A9-86FE-094C-B9BF-84BAE22558B2}">
  <dimension ref="A1:I19"/>
  <sheetViews>
    <sheetView zoomScaleNormal="100" workbookViewId="0">
      <selection sqref="A1:XFD1048576"/>
    </sheetView>
  </sheetViews>
  <sheetFormatPr defaultColWidth="8.796875" defaultRowHeight="15.6" x14ac:dyDescent="0.3"/>
  <cols>
    <col min="1" max="1" width="5" customWidth="1"/>
    <col min="2" max="2" width="18.69921875" customWidth="1"/>
    <col min="3" max="3" width="38.5" customWidth="1"/>
    <col min="4" max="4" width="19.19921875" customWidth="1"/>
    <col min="5" max="5" width="22.5" customWidth="1"/>
    <col min="6" max="6" width="4.796875" customWidth="1"/>
    <col min="7" max="7" width="4.69921875" customWidth="1"/>
    <col min="8" max="8" width="17.19921875" bestFit="1" customWidth="1"/>
    <col min="9" max="9" width="18.5" customWidth="1"/>
  </cols>
  <sheetData>
    <row r="1" spans="1:9" ht="18" x14ac:dyDescent="0.35">
      <c r="A1" s="70"/>
      <c r="C1" s="70" t="s">
        <v>68</v>
      </c>
    </row>
    <row r="2" spans="1:9" ht="18.600000000000001" thickBot="1" x14ac:dyDescent="0.4">
      <c r="A2" s="70"/>
    </row>
    <row r="3" spans="1:9" ht="18" x14ac:dyDescent="0.35">
      <c r="A3" s="70"/>
      <c r="B3" s="1" t="s">
        <v>0</v>
      </c>
      <c r="C3" s="71" t="s">
        <v>38</v>
      </c>
      <c r="D3" s="71"/>
      <c r="E3" s="72"/>
    </row>
    <row r="4" spans="1:9" ht="18" x14ac:dyDescent="0.35">
      <c r="A4" s="70"/>
      <c r="B4" s="2" t="s">
        <v>1</v>
      </c>
      <c r="C4" s="73" t="s">
        <v>39</v>
      </c>
      <c r="D4" s="73"/>
      <c r="E4" s="74"/>
    </row>
    <row r="5" spans="1:9" ht="18" x14ac:dyDescent="0.35">
      <c r="A5" s="70"/>
      <c r="B5" s="2" t="s">
        <v>3</v>
      </c>
      <c r="C5" s="75" t="s">
        <v>40</v>
      </c>
      <c r="D5" s="75"/>
      <c r="E5" s="76"/>
    </row>
    <row r="6" spans="1:9" ht="18" x14ac:dyDescent="0.35">
      <c r="A6" s="70"/>
      <c r="B6" s="2" t="s">
        <v>24</v>
      </c>
      <c r="C6" s="75" t="s">
        <v>41</v>
      </c>
      <c r="D6" s="75"/>
      <c r="E6" s="76"/>
    </row>
    <row r="7" spans="1:9" ht="18" x14ac:dyDescent="0.35">
      <c r="A7" s="70"/>
      <c r="B7" s="2" t="s">
        <v>25</v>
      </c>
      <c r="C7" s="75" t="s">
        <v>26</v>
      </c>
      <c r="D7" s="75"/>
      <c r="E7" s="76"/>
    </row>
    <row r="8" spans="1:9" ht="18.600000000000001" thickBot="1" x14ac:dyDescent="0.4">
      <c r="A8" s="70"/>
      <c r="B8" s="3" t="s">
        <v>27</v>
      </c>
      <c r="C8" s="4" t="s">
        <v>42</v>
      </c>
      <c r="D8" s="4"/>
      <c r="E8" s="77"/>
    </row>
    <row r="9" spans="1:9" ht="16.2" thickBot="1" x14ac:dyDescent="0.35"/>
    <row r="10" spans="1:9" ht="16.2" thickBot="1" x14ac:dyDescent="0.35">
      <c r="B10" s="78" t="s">
        <v>28</v>
      </c>
      <c r="C10" s="79" t="s">
        <v>29</v>
      </c>
      <c r="D10" s="79" t="s">
        <v>30</v>
      </c>
      <c r="E10" s="80" t="s">
        <v>31</v>
      </c>
    </row>
    <row r="11" spans="1:9" ht="16.2" thickTop="1" x14ac:dyDescent="0.3">
      <c r="B11" s="95" t="s">
        <v>32</v>
      </c>
      <c r="C11" s="86" t="s">
        <v>33</v>
      </c>
      <c r="D11" s="96">
        <f>Všeobecné!I16</f>
        <v>0</v>
      </c>
      <c r="E11" s="97">
        <f>Všeobecné!J16</f>
        <v>0</v>
      </c>
    </row>
    <row r="12" spans="1:9" x14ac:dyDescent="0.3">
      <c r="B12" s="98" t="s">
        <v>43</v>
      </c>
      <c r="C12" s="85" t="s">
        <v>44</v>
      </c>
      <c r="D12" s="99">
        <f>'PS 01'!I18</f>
        <v>0</v>
      </c>
      <c r="E12" s="100">
        <f>'PS 01'!J18</f>
        <v>0</v>
      </c>
    </row>
    <row r="13" spans="1:9" x14ac:dyDescent="0.3">
      <c r="B13" s="98" t="s">
        <v>34</v>
      </c>
      <c r="C13" s="85" t="s">
        <v>45</v>
      </c>
      <c r="D13" s="99">
        <f>'PS 02'!I16</f>
        <v>0</v>
      </c>
      <c r="E13" s="100">
        <f>'PS 02'!J16</f>
        <v>0</v>
      </c>
    </row>
    <row r="14" spans="1:9" x14ac:dyDescent="0.3">
      <c r="B14" s="98" t="s">
        <v>35</v>
      </c>
      <c r="C14" s="85" t="s">
        <v>46</v>
      </c>
      <c r="D14" s="99">
        <f>'PS 03'!I21</f>
        <v>0</v>
      </c>
      <c r="E14" s="100">
        <f>'PS 03'!J21</f>
        <v>0</v>
      </c>
    </row>
    <row r="15" spans="1:9" x14ac:dyDescent="0.3">
      <c r="B15" s="98" t="s">
        <v>36</v>
      </c>
      <c r="C15" s="85" t="s">
        <v>47</v>
      </c>
      <c r="D15" s="99">
        <f>'PS 04'!I38</f>
        <v>0</v>
      </c>
      <c r="E15" s="100">
        <f>'PS 04'!J38</f>
        <v>0</v>
      </c>
    </row>
    <row r="16" spans="1:9" ht="16.2" thickBot="1" x14ac:dyDescent="0.35">
      <c r="B16" s="81"/>
      <c r="C16" s="55"/>
      <c r="D16" s="55"/>
      <c r="E16" s="82"/>
      <c r="I16" s="107"/>
    </row>
    <row r="17" spans="2:9" ht="16.8" thickTop="1" thickBot="1" x14ac:dyDescent="0.35">
      <c r="B17" s="45" t="s">
        <v>37</v>
      </c>
      <c r="C17" s="45"/>
      <c r="D17" s="83">
        <f>SUM(D11:D16)</f>
        <v>0</v>
      </c>
      <c r="E17" s="84">
        <f>SUM(E11:E16)</f>
        <v>0</v>
      </c>
      <c r="I17" s="107"/>
    </row>
    <row r="19" spans="2:9" ht="67.05" customHeight="1" x14ac:dyDescent="0.3">
      <c r="B19" s="120" t="s">
        <v>100</v>
      </c>
      <c r="C19" s="120"/>
      <c r="D19" s="120"/>
      <c r="E19" s="120"/>
    </row>
  </sheetData>
  <sheetProtection algorithmName="SHA-512" hashValue="8R7mehW41aOhR7kOGQG0XnL+OG0SVLAcZN5eoMuzAW8GwYtNMvBJ7wCzDdOUD1rw1HmqYRv/rrnM8wp4tKZuLQ==" saltValue="FAz4GLSbNVnJ4W3PoSPvXg==" spinCount="100000" sheet="1" objects="1" scenarios="1" selectLockedCells="1"/>
  <mergeCells count="1">
    <mergeCell ref="B19:E19"/>
  </mergeCells>
  <pageMargins left="0.7" right="0.7" top="0.78740157499999996" bottom="0.78740157499999996" header="0.3" footer="0.3"/>
  <pageSetup paperSize="9" scale="76" orientation="portrait" horizontalDpi="0" verticalDpi="0"/>
  <headerFooter>
    <oddFooter xml:space="preserve">&amp;LCTD Soupis prací a dodávek
&amp;RStránka &amp;P z &amp;N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DFC9C-E993-DD45-9A10-33C11F1ED309}">
  <dimension ref="B1:N16"/>
  <sheetViews>
    <sheetView tabSelected="1" zoomScaleNormal="100" workbookViewId="0">
      <selection activeCell="H13" sqref="H13"/>
    </sheetView>
  </sheetViews>
  <sheetFormatPr defaultColWidth="8.796875" defaultRowHeight="15.6" x14ac:dyDescent="0.3"/>
  <cols>
    <col min="1" max="1" width="5" customWidth="1"/>
    <col min="3" max="4" width="15" customWidth="1"/>
    <col min="5" max="5" width="57.19921875" customWidth="1"/>
    <col min="6" max="6" width="9.796875" customWidth="1"/>
    <col min="7" max="7" width="13.19921875" customWidth="1"/>
    <col min="8" max="8" width="17.296875" bestFit="1" customWidth="1"/>
    <col min="9" max="9" width="15.796875" customWidth="1"/>
    <col min="10" max="10" width="17.296875" customWidth="1"/>
  </cols>
  <sheetData>
    <row r="1" spans="2:14" ht="16.2" thickBot="1" x14ac:dyDescent="0.35"/>
    <row r="2" spans="2:14" x14ac:dyDescent="0.3">
      <c r="B2" s="124" t="s">
        <v>0</v>
      </c>
      <c r="C2" s="125"/>
      <c r="D2" s="126" t="s">
        <v>38</v>
      </c>
      <c r="E2" s="126"/>
      <c r="F2" s="126"/>
      <c r="G2" s="126"/>
      <c r="H2" s="127"/>
      <c r="I2" s="127"/>
      <c r="J2" s="128"/>
    </row>
    <row r="3" spans="2:14" x14ac:dyDescent="0.3">
      <c r="B3" s="129" t="s">
        <v>1</v>
      </c>
      <c r="C3" s="130"/>
      <c r="D3" s="131" t="s">
        <v>39</v>
      </c>
      <c r="E3" s="131"/>
      <c r="F3" s="131"/>
      <c r="G3" s="131"/>
      <c r="H3" s="132"/>
      <c r="I3" s="132"/>
      <c r="J3" s="133"/>
    </row>
    <row r="4" spans="2:14" x14ac:dyDescent="0.3">
      <c r="B4" s="129" t="s">
        <v>2</v>
      </c>
      <c r="C4" s="130"/>
      <c r="D4" s="134" t="s">
        <v>22</v>
      </c>
      <c r="E4" s="134"/>
      <c r="F4" s="134"/>
      <c r="G4" s="134"/>
      <c r="H4" s="135"/>
      <c r="I4" s="135"/>
      <c r="J4" s="136"/>
    </row>
    <row r="5" spans="2:14" ht="16.2" thickBot="1" x14ac:dyDescent="0.35">
      <c r="B5" s="137" t="s">
        <v>3</v>
      </c>
      <c r="C5" s="138"/>
      <c r="D5" s="4" t="s">
        <v>40</v>
      </c>
      <c r="E5" s="139"/>
      <c r="F5" s="139"/>
      <c r="G5" s="139"/>
      <c r="H5" s="139"/>
      <c r="I5" s="139"/>
      <c r="J5" s="140"/>
    </row>
    <row r="6" spans="2:14" ht="16.2" thickBot="1" x14ac:dyDescent="0.35"/>
    <row r="7" spans="2:14" x14ac:dyDescent="0.3">
      <c r="B7" s="121"/>
      <c r="C7" s="122"/>
      <c r="D7" s="122"/>
      <c r="E7" s="122"/>
      <c r="F7" s="122"/>
      <c r="G7" s="122"/>
      <c r="H7" s="5"/>
      <c r="I7" s="122" t="s">
        <v>56</v>
      </c>
      <c r="J7" s="123"/>
    </row>
    <row r="8" spans="2:14" ht="29.4" thickBot="1" x14ac:dyDescent="0.35">
      <c r="B8" s="50" t="s">
        <v>6</v>
      </c>
      <c r="C8" s="51" t="s">
        <v>7</v>
      </c>
      <c r="D8" s="51" t="s">
        <v>8</v>
      </c>
      <c r="E8" s="51" t="s">
        <v>9</v>
      </c>
      <c r="F8" s="51" t="s">
        <v>10</v>
      </c>
      <c r="G8" s="51" t="s">
        <v>11</v>
      </c>
      <c r="H8" s="51" t="s">
        <v>4</v>
      </c>
      <c r="I8" s="51" t="s">
        <v>12</v>
      </c>
      <c r="J8" s="52" t="s">
        <v>13</v>
      </c>
      <c r="K8" s="9"/>
      <c r="L8" s="9"/>
      <c r="M8" s="9"/>
      <c r="N8" s="9"/>
    </row>
    <row r="9" spans="2:14" ht="16.2" thickTop="1" x14ac:dyDescent="0.3">
      <c r="B9" s="57"/>
      <c r="C9" s="59" t="s">
        <v>23</v>
      </c>
      <c r="D9" s="59"/>
      <c r="E9" s="60" t="s">
        <v>18</v>
      </c>
      <c r="F9" s="60"/>
      <c r="G9" s="60"/>
      <c r="H9" s="60"/>
      <c r="I9" s="31">
        <f>SUBTOTAL(9,I10:I15)</f>
        <v>0</v>
      </c>
      <c r="J9" s="61">
        <f>SUBTOTAL(9,J10:J15)</f>
        <v>0</v>
      </c>
      <c r="K9" s="9"/>
      <c r="L9" s="9"/>
      <c r="M9" s="9"/>
      <c r="N9" s="9"/>
    </row>
    <row r="10" spans="2:14" x14ac:dyDescent="0.3">
      <c r="B10" s="21">
        <v>1</v>
      </c>
      <c r="C10" s="22" t="s">
        <v>52</v>
      </c>
      <c r="D10" s="23"/>
      <c r="E10" s="62" t="s">
        <v>101</v>
      </c>
      <c r="F10" s="63" t="s">
        <v>15</v>
      </c>
      <c r="G10" s="24">
        <v>1</v>
      </c>
      <c r="H10" s="25"/>
      <c r="I10" s="24">
        <f>G10*H10</f>
        <v>0</v>
      </c>
      <c r="J10" s="26">
        <f>I10*1.21</f>
        <v>0</v>
      </c>
    </row>
    <row r="11" spans="2:14" ht="27.6" x14ac:dyDescent="0.3">
      <c r="B11" s="21">
        <f>MAX(B10)+1</f>
        <v>2</v>
      </c>
      <c r="C11" s="22" t="s">
        <v>53</v>
      </c>
      <c r="D11" s="23"/>
      <c r="E11" s="62" t="s">
        <v>102</v>
      </c>
      <c r="F11" s="63" t="s">
        <v>15</v>
      </c>
      <c r="G11" s="24">
        <v>1</v>
      </c>
      <c r="H11" s="25"/>
      <c r="I11" s="24">
        <f t="shared" ref="I11:I14" si="0">G11*H11</f>
        <v>0</v>
      </c>
      <c r="J11" s="26">
        <f t="shared" ref="J11:J14" si="1">I11*1.21</f>
        <v>0</v>
      </c>
    </row>
    <row r="12" spans="2:14" ht="27.6" x14ac:dyDescent="0.3">
      <c r="B12" s="21">
        <f t="shared" ref="B12:B15" si="2">MAX(B11)+1</f>
        <v>3</v>
      </c>
      <c r="C12" s="22" t="s">
        <v>54</v>
      </c>
      <c r="D12" s="23"/>
      <c r="E12" s="62" t="s">
        <v>104</v>
      </c>
      <c r="F12" s="63" t="s">
        <v>15</v>
      </c>
      <c r="G12" s="24">
        <v>1</v>
      </c>
      <c r="H12" s="25"/>
      <c r="I12" s="24">
        <f t="shared" ref="I12" si="3">G12*H12</f>
        <v>0</v>
      </c>
      <c r="J12" s="26">
        <f t="shared" ref="J12" si="4">I12*1.21</f>
        <v>0</v>
      </c>
    </row>
    <row r="13" spans="2:14" ht="27.6" x14ac:dyDescent="0.3">
      <c r="B13" s="21">
        <f t="shared" si="2"/>
        <v>4</v>
      </c>
      <c r="C13" s="22" t="s">
        <v>89</v>
      </c>
      <c r="D13" s="23"/>
      <c r="E13" s="62" t="s">
        <v>103</v>
      </c>
      <c r="F13" s="63" t="s">
        <v>15</v>
      </c>
      <c r="G13" s="24">
        <v>1</v>
      </c>
      <c r="H13" s="25"/>
      <c r="I13" s="24">
        <f t="shared" si="0"/>
        <v>0</v>
      </c>
      <c r="J13" s="26">
        <f t="shared" si="1"/>
        <v>0</v>
      </c>
    </row>
    <row r="14" spans="2:14" x14ac:dyDescent="0.3">
      <c r="B14" s="21">
        <f t="shared" si="2"/>
        <v>5</v>
      </c>
      <c r="C14" s="22" t="s">
        <v>90</v>
      </c>
      <c r="D14" s="23"/>
      <c r="E14" s="62" t="s">
        <v>98</v>
      </c>
      <c r="F14" s="63" t="s">
        <v>15</v>
      </c>
      <c r="G14" s="24">
        <v>1</v>
      </c>
      <c r="H14" s="25"/>
      <c r="I14" s="24">
        <f t="shared" si="0"/>
        <v>0</v>
      </c>
      <c r="J14" s="26">
        <f t="shared" si="1"/>
        <v>0</v>
      </c>
    </row>
    <row r="15" spans="2:14" ht="55.8" thickBot="1" x14ac:dyDescent="0.35">
      <c r="B15" s="38">
        <f t="shared" si="2"/>
        <v>6</v>
      </c>
      <c r="C15" s="39" t="s">
        <v>111</v>
      </c>
      <c r="D15" s="40"/>
      <c r="E15" s="68" t="s">
        <v>55</v>
      </c>
      <c r="F15" s="69" t="s">
        <v>15</v>
      </c>
      <c r="G15" s="42">
        <v>1</v>
      </c>
      <c r="H15" s="43"/>
      <c r="I15" s="42">
        <f>G15*H15</f>
        <v>0</v>
      </c>
      <c r="J15" s="44">
        <f>I15*1.21</f>
        <v>0</v>
      </c>
    </row>
    <row r="16" spans="2:14" ht="16.8" thickTop="1" thickBot="1" x14ac:dyDescent="0.35">
      <c r="B16" s="45"/>
      <c r="C16" s="46"/>
      <c r="D16" s="46"/>
      <c r="E16" s="46" t="s">
        <v>17</v>
      </c>
      <c r="F16" s="46"/>
      <c r="G16" s="46"/>
      <c r="H16" s="46"/>
      <c r="I16" s="47">
        <f>SUBTOTAL(9,I9:I15)</f>
        <v>0</v>
      </c>
      <c r="J16" s="48">
        <f>SUBTOTAL(9,J9:J15)</f>
        <v>0</v>
      </c>
    </row>
  </sheetData>
  <sheetProtection algorithmName="SHA-512" hashValue="wGagNP0bvvv0nbK07y+Gr5c4ExGKMTOY9rwFFCP2101v4YDviBQTE1flieK2o4otOTA8ScCidqxx8QhY9QEVoA==" saltValue="D1kKshvmm5BXcc62VevZOw==" spinCount="100000" sheet="1" objects="1" scenarios="1" selectLockedCells="1"/>
  <mergeCells count="13">
    <mergeCell ref="B7:G7"/>
    <mergeCell ref="I7:J7"/>
    <mergeCell ref="B2:C2"/>
    <mergeCell ref="D2:G2"/>
    <mergeCell ref="H2:J2"/>
    <mergeCell ref="B3:C3"/>
    <mergeCell ref="D3:G3"/>
    <mergeCell ref="H3:J3"/>
    <mergeCell ref="B4:C4"/>
    <mergeCell ref="D4:G4"/>
    <mergeCell ref="H4:J4"/>
    <mergeCell ref="B5:C5"/>
    <mergeCell ref="E5:J5"/>
  </mergeCells>
  <phoneticPr fontId="8" type="noConversion"/>
  <pageMargins left="0.7" right="0.7" top="0.78740157499999996" bottom="0.78740157499999996" header="0.3" footer="0.3"/>
  <pageSetup paperSize="9" scale="56" orientation="landscape" horizontalDpi="0" verticalDpi="0"/>
  <headerFooter>
    <oddFooter xml:space="preserve">&amp;LCTD Soupis prací a dodávek
&amp;CVšeobecné
&amp;RStránka &amp;P z &amp;N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93A63-3E42-2941-A274-365965831FC3}">
  <dimension ref="B1:N18"/>
  <sheetViews>
    <sheetView topLeftCell="A4" zoomScaleNormal="100" workbookViewId="0">
      <selection activeCell="H13" sqref="H13"/>
    </sheetView>
  </sheetViews>
  <sheetFormatPr defaultColWidth="8.796875" defaultRowHeight="15.6" x14ac:dyDescent="0.3"/>
  <cols>
    <col min="1" max="1" width="5" customWidth="1"/>
    <col min="3" max="4" width="15" customWidth="1"/>
    <col min="5" max="5" width="57.296875" customWidth="1"/>
    <col min="6" max="6" width="9.796875" customWidth="1"/>
    <col min="7" max="7" width="13.19921875" customWidth="1"/>
    <col min="8" max="8" width="18.19921875" customWidth="1"/>
    <col min="9" max="9" width="15.796875" customWidth="1"/>
    <col min="10" max="10" width="17.296875" customWidth="1"/>
  </cols>
  <sheetData>
    <row r="1" spans="2:14" s="56" customFormat="1" ht="16.2" thickBot="1" x14ac:dyDescent="0.35"/>
    <row r="2" spans="2:14" x14ac:dyDescent="0.3">
      <c r="B2" s="124" t="s">
        <v>0</v>
      </c>
      <c r="C2" s="125"/>
      <c r="D2" s="126" t="s">
        <v>38</v>
      </c>
      <c r="E2" s="126"/>
      <c r="F2" s="126"/>
      <c r="G2" s="126"/>
      <c r="H2" s="127"/>
      <c r="I2" s="127"/>
      <c r="J2" s="128"/>
    </row>
    <row r="3" spans="2:14" x14ac:dyDescent="0.3">
      <c r="B3" s="129" t="s">
        <v>1</v>
      </c>
      <c r="C3" s="130"/>
      <c r="D3" s="131" t="s">
        <v>39</v>
      </c>
      <c r="E3" s="131"/>
      <c r="F3" s="131"/>
      <c r="G3" s="131"/>
      <c r="H3" s="132"/>
      <c r="I3" s="132"/>
      <c r="J3" s="133"/>
    </row>
    <row r="4" spans="2:14" x14ac:dyDescent="0.3">
      <c r="B4" s="129" t="s">
        <v>2</v>
      </c>
      <c r="C4" s="130"/>
      <c r="D4" s="134" t="s">
        <v>48</v>
      </c>
      <c r="E4" s="134"/>
      <c r="F4" s="134"/>
      <c r="G4" s="134"/>
      <c r="H4" s="135"/>
      <c r="I4" s="135"/>
      <c r="J4" s="136"/>
    </row>
    <row r="5" spans="2:14" ht="16.2" thickBot="1" x14ac:dyDescent="0.35">
      <c r="B5" s="137" t="s">
        <v>3</v>
      </c>
      <c r="C5" s="138"/>
      <c r="D5" s="4" t="s">
        <v>40</v>
      </c>
      <c r="E5" s="139"/>
      <c r="F5" s="139"/>
      <c r="G5" s="139"/>
      <c r="H5" s="139"/>
      <c r="I5" s="139"/>
      <c r="J5" s="140"/>
    </row>
    <row r="6" spans="2:14" ht="16.2" thickBot="1" x14ac:dyDescent="0.35"/>
    <row r="7" spans="2:14" x14ac:dyDescent="0.3">
      <c r="B7" s="121"/>
      <c r="C7" s="122"/>
      <c r="D7" s="122"/>
      <c r="E7" s="122"/>
      <c r="F7" s="122"/>
      <c r="G7" s="122"/>
      <c r="H7" s="5"/>
      <c r="I7" s="122" t="s">
        <v>66</v>
      </c>
      <c r="J7" s="123"/>
    </row>
    <row r="8" spans="2:14" ht="29.4" thickBot="1" x14ac:dyDescent="0.35">
      <c r="B8" s="50" t="s">
        <v>6</v>
      </c>
      <c r="C8" s="51" t="s">
        <v>7</v>
      </c>
      <c r="D8" s="51" t="s">
        <v>8</v>
      </c>
      <c r="E8" s="51" t="s">
        <v>9</v>
      </c>
      <c r="F8" s="51" t="s">
        <v>10</v>
      </c>
      <c r="G8" s="51" t="s">
        <v>11</v>
      </c>
      <c r="H8" s="51" t="s">
        <v>4</v>
      </c>
      <c r="I8" s="51" t="s">
        <v>12</v>
      </c>
      <c r="J8" s="52" t="s">
        <v>13</v>
      </c>
      <c r="K8" s="9"/>
      <c r="L8" s="9"/>
      <c r="M8" s="9"/>
      <c r="N8" s="9"/>
    </row>
    <row r="9" spans="2:14" ht="16.2" thickTop="1" x14ac:dyDescent="0.3">
      <c r="B9" s="64"/>
      <c r="C9" s="58"/>
      <c r="D9" s="93"/>
      <c r="E9" s="60" t="s">
        <v>21</v>
      </c>
      <c r="F9" s="65"/>
      <c r="G9" s="60"/>
      <c r="H9" s="60"/>
      <c r="I9" s="31">
        <f>SUBTOTAL(9,I10:I17)</f>
        <v>0</v>
      </c>
      <c r="J9" s="61">
        <f>SUBTOTAL(9,J10:J17)</f>
        <v>0</v>
      </c>
    </row>
    <row r="10" spans="2:14" ht="27.6" x14ac:dyDescent="0.3">
      <c r="B10" s="21">
        <v>1</v>
      </c>
      <c r="C10" s="22" t="s">
        <v>57</v>
      </c>
      <c r="D10" s="92" t="s">
        <v>84</v>
      </c>
      <c r="E10" s="62" t="s">
        <v>62</v>
      </c>
      <c r="F10" s="63" t="s">
        <v>20</v>
      </c>
      <c r="G10" s="24">
        <v>1</v>
      </c>
      <c r="H10" s="25"/>
      <c r="I10" s="24">
        <f t="shared" ref="I10:I17" si="0">G10*H10</f>
        <v>0</v>
      </c>
      <c r="J10" s="26">
        <f t="shared" ref="J10:J17" si="1">I10*1.21</f>
        <v>0</v>
      </c>
    </row>
    <row r="11" spans="2:14" x14ac:dyDescent="0.3">
      <c r="B11" s="21">
        <f>MAX(B10:B10)+1</f>
        <v>2</v>
      </c>
      <c r="C11" s="22" t="s">
        <v>58</v>
      </c>
      <c r="D11" s="92" t="s">
        <v>84</v>
      </c>
      <c r="E11" s="62" t="s">
        <v>63</v>
      </c>
      <c r="F11" s="63" t="s">
        <v>20</v>
      </c>
      <c r="G11" s="24">
        <v>1</v>
      </c>
      <c r="H11" s="25"/>
      <c r="I11" s="24">
        <f t="shared" si="0"/>
        <v>0</v>
      </c>
      <c r="J11" s="26">
        <f t="shared" ref="J11" si="2">I11*1.21</f>
        <v>0</v>
      </c>
    </row>
    <row r="12" spans="2:14" ht="30" customHeight="1" x14ac:dyDescent="0.3">
      <c r="B12" s="21">
        <f t="shared" ref="B12:B17" si="3">MAX(B11:B11)+1</f>
        <v>3</v>
      </c>
      <c r="C12" s="22" t="s">
        <v>59</v>
      </c>
      <c r="D12" s="92" t="s">
        <v>84</v>
      </c>
      <c r="E12" s="62" t="s">
        <v>197</v>
      </c>
      <c r="F12" s="63" t="s">
        <v>20</v>
      </c>
      <c r="G12" s="24">
        <v>1</v>
      </c>
      <c r="H12" s="25"/>
      <c r="I12" s="24">
        <f t="shared" si="0"/>
        <v>0</v>
      </c>
      <c r="J12" s="26">
        <f t="shared" si="1"/>
        <v>0</v>
      </c>
    </row>
    <row r="13" spans="2:14" ht="27.6" x14ac:dyDescent="0.3">
      <c r="B13" s="21">
        <f t="shared" si="3"/>
        <v>4</v>
      </c>
      <c r="C13" s="22" t="s">
        <v>60</v>
      </c>
      <c r="D13" s="92" t="s">
        <v>84</v>
      </c>
      <c r="E13" s="62" t="s">
        <v>86</v>
      </c>
      <c r="F13" s="63" t="s">
        <v>15</v>
      </c>
      <c r="G13" s="24">
        <v>1</v>
      </c>
      <c r="H13" s="25"/>
      <c r="I13" s="24">
        <f t="shared" si="0"/>
        <v>0</v>
      </c>
      <c r="J13" s="26">
        <f t="shared" si="1"/>
        <v>0</v>
      </c>
    </row>
    <row r="14" spans="2:14" ht="27.6" x14ac:dyDescent="0.3">
      <c r="B14" s="21">
        <f t="shared" si="3"/>
        <v>5</v>
      </c>
      <c r="C14" s="22" t="s">
        <v>61</v>
      </c>
      <c r="D14" s="92" t="s">
        <v>84</v>
      </c>
      <c r="E14" s="62" t="s">
        <v>64</v>
      </c>
      <c r="F14" s="63" t="s">
        <v>15</v>
      </c>
      <c r="G14" s="24">
        <v>1</v>
      </c>
      <c r="H14" s="25"/>
      <c r="I14" s="24">
        <f t="shared" si="0"/>
        <v>0</v>
      </c>
      <c r="J14" s="26">
        <f t="shared" si="1"/>
        <v>0</v>
      </c>
    </row>
    <row r="15" spans="2:14" ht="41.4" x14ac:dyDescent="0.3">
      <c r="B15" s="21">
        <f t="shared" si="3"/>
        <v>6</v>
      </c>
      <c r="C15" s="22" t="s">
        <v>91</v>
      </c>
      <c r="D15" s="92" t="s">
        <v>84</v>
      </c>
      <c r="E15" s="66" t="s">
        <v>105</v>
      </c>
      <c r="F15" s="67" t="s">
        <v>20</v>
      </c>
      <c r="G15" s="53">
        <v>1</v>
      </c>
      <c r="H15" s="25"/>
      <c r="I15" s="24">
        <f t="shared" si="0"/>
        <v>0</v>
      </c>
      <c r="J15" s="26">
        <f t="shared" si="1"/>
        <v>0</v>
      </c>
    </row>
    <row r="16" spans="2:14" ht="27.6" x14ac:dyDescent="0.3">
      <c r="B16" s="21">
        <f t="shared" si="3"/>
        <v>7</v>
      </c>
      <c r="C16" s="22" t="s">
        <v>92</v>
      </c>
      <c r="D16" s="92" t="s">
        <v>84</v>
      </c>
      <c r="E16" s="62" t="s">
        <v>67</v>
      </c>
      <c r="F16" s="67" t="s">
        <v>15</v>
      </c>
      <c r="G16" s="53">
        <v>1</v>
      </c>
      <c r="H16" s="25"/>
      <c r="I16" s="24">
        <f t="shared" si="0"/>
        <v>0</v>
      </c>
      <c r="J16" s="26">
        <f t="shared" si="1"/>
        <v>0</v>
      </c>
    </row>
    <row r="17" spans="2:10" ht="16.2" thickBot="1" x14ac:dyDescent="0.35">
      <c r="B17" s="38">
        <f t="shared" si="3"/>
        <v>8</v>
      </c>
      <c r="C17" s="39" t="s">
        <v>93</v>
      </c>
      <c r="D17" s="94" t="s">
        <v>84</v>
      </c>
      <c r="E17" s="68" t="s">
        <v>65</v>
      </c>
      <c r="F17" s="69" t="s">
        <v>15</v>
      </c>
      <c r="G17" s="42">
        <v>1</v>
      </c>
      <c r="H17" s="43"/>
      <c r="I17" s="42">
        <f t="shared" si="0"/>
        <v>0</v>
      </c>
      <c r="J17" s="44">
        <f t="shared" si="1"/>
        <v>0</v>
      </c>
    </row>
    <row r="18" spans="2:10" ht="16.8" thickTop="1" thickBot="1" x14ac:dyDescent="0.35">
      <c r="B18" s="45"/>
      <c r="C18" s="46"/>
      <c r="D18" s="46"/>
      <c r="E18" s="46" t="s">
        <v>17</v>
      </c>
      <c r="F18" s="46"/>
      <c r="G18" s="46"/>
      <c r="H18" s="46"/>
      <c r="I18" s="47">
        <f>SUBTOTAL(9,I9:I17)</f>
        <v>0</v>
      </c>
      <c r="J18" s="48">
        <f>SUBTOTAL(9,J9:J17)</f>
        <v>0</v>
      </c>
    </row>
  </sheetData>
  <sheetProtection algorithmName="SHA-512" hashValue="hSwBGO1FxgjUovULNqoyl+OuafMYW58o2eb90zBXLaFKAVjqRxg+DZjoVkitM4aD0lrFjPsGn0TB4/sQHbxa3g==" saltValue="wNdorTXqWTn8Qh9Wm8PeAw==" spinCount="100000" sheet="1" objects="1" scenarios="1" selectLockedCells="1"/>
  <mergeCells count="13">
    <mergeCell ref="B7:G7"/>
    <mergeCell ref="I7:J7"/>
    <mergeCell ref="B2:C2"/>
    <mergeCell ref="D2:G2"/>
    <mergeCell ref="H2:J2"/>
    <mergeCell ref="B3:C3"/>
    <mergeCell ref="D3:G3"/>
    <mergeCell ref="H3:J3"/>
    <mergeCell ref="B4:C4"/>
    <mergeCell ref="D4:G4"/>
    <mergeCell ref="H4:J4"/>
    <mergeCell ref="B5:C5"/>
    <mergeCell ref="E5:J5"/>
  </mergeCells>
  <phoneticPr fontId="8" type="noConversion"/>
  <pageMargins left="0.7" right="0.7" top="0.78740157499999996" bottom="0.78740157499999996" header="0.3" footer="0.3"/>
  <pageSetup paperSize="9" scale="68" orientation="landscape" horizontalDpi="0" verticalDpi="0"/>
  <headerFooter>
    <oddFooter xml:space="preserve">&amp;LCTD Soupis prací a dodávek
&amp;CPS 01 - HW vybavení
&amp;RStránka &amp;P z &amp;N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C0791-8EC1-2B48-B294-0C2ADD985E79}">
  <dimension ref="B1:N20"/>
  <sheetViews>
    <sheetView zoomScaleNormal="100" workbookViewId="0">
      <selection activeCell="H11" sqref="H11"/>
    </sheetView>
  </sheetViews>
  <sheetFormatPr defaultColWidth="8.796875" defaultRowHeight="15.6" x14ac:dyDescent="0.3"/>
  <cols>
    <col min="1" max="1" width="5" customWidth="1"/>
    <col min="3" max="4" width="15" customWidth="1"/>
    <col min="5" max="5" width="58" customWidth="1"/>
    <col min="6" max="6" width="9.796875" customWidth="1"/>
    <col min="7" max="7" width="13.19921875" customWidth="1"/>
    <col min="8" max="8" width="18.19921875" customWidth="1"/>
    <col min="9" max="9" width="15.796875" customWidth="1"/>
    <col min="10" max="10" width="17.296875" customWidth="1"/>
    <col min="11" max="11" width="37.5" customWidth="1"/>
  </cols>
  <sheetData>
    <row r="1" spans="2:14" ht="16.2" thickBot="1" x14ac:dyDescent="0.35"/>
    <row r="2" spans="2:14" x14ac:dyDescent="0.3">
      <c r="B2" s="124" t="s">
        <v>0</v>
      </c>
      <c r="C2" s="125"/>
      <c r="D2" s="126" t="s">
        <v>38</v>
      </c>
      <c r="E2" s="126"/>
      <c r="F2" s="126"/>
      <c r="G2" s="126"/>
      <c r="H2" s="127"/>
      <c r="I2" s="127"/>
      <c r="J2" s="128"/>
    </row>
    <row r="3" spans="2:14" x14ac:dyDescent="0.3">
      <c r="B3" s="129" t="s">
        <v>1</v>
      </c>
      <c r="C3" s="130"/>
      <c r="D3" s="131" t="s">
        <v>39</v>
      </c>
      <c r="E3" s="131"/>
      <c r="F3" s="131"/>
      <c r="G3" s="131"/>
      <c r="H3" s="132"/>
      <c r="I3" s="132"/>
      <c r="J3" s="133"/>
    </row>
    <row r="4" spans="2:14" x14ac:dyDescent="0.3">
      <c r="B4" s="129" t="s">
        <v>2</v>
      </c>
      <c r="C4" s="130"/>
      <c r="D4" s="134" t="s">
        <v>49</v>
      </c>
      <c r="E4" s="134"/>
      <c r="F4" s="134"/>
      <c r="G4" s="134"/>
      <c r="H4" s="135"/>
      <c r="I4" s="135"/>
      <c r="J4" s="136"/>
    </row>
    <row r="5" spans="2:14" ht="16.2" thickBot="1" x14ac:dyDescent="0.35">
      <c r="B5" s="137" t="s">
        <v>3</v>
      </c>
      <c r="C5" s="138"/>
      <c r="D5" s="4" t="s">
        <v>40</v>
      </c>
      <c r="E5" s="139"/>
      <c r="F5" s="139"/>
      <c r="G5" s="139"/>
      <c r="H5" s="139"/>
      <c r="I5" s="139"/>
      <c r="J5" s="140"/>
    </row>
    <row r="6" spans="2:14" ht="16.2" thickBot="1" x14ac:dyDescent="0.35"/>
    <row r="7" spans="2:14" x14ac:dyDescent="0.3">
      <c r="B7" s="121"/>
      <c r="C7" s="122"/>
      <c r="D7" s="122"/>
      <c r="E7" s="122"/>
      <c r="F7" s="122"/>
      <c r="G7" s="122"/>
      <c r="H7" s="5"/>
      <c r="I7" s="122" t="s">
        <v>66</v>
      </c>
      <c r="J7" s="123"/>
    </row>
    <row r="8" spans="2:14" ht="29.4" thickBot="1" x14ac:dyDescent="0.35">
      <c r="B8" s="50" t="s">
        <v>6</v>
      </c>
      <c r="C8" s="51" t="s">
        <v>7</v>
      </c>
      <c r="D8" s="51" t="s">
        <v>8</v>
      </c>
      <c r="E8" s="51" t="s">
        <v>9</v>
      </c>
      <c r="F8" s="51" t="s">
        <v>10</v>
      </c>
      <c r="G8" s="51" t="s">
        <v>11</v>
      </c>
      <c r="H8" s="51" t="s">
        <v>4</v>
      </c>
      <c r="I8" s="51" t="s">
        <v>12</v>
      </c>
      <c r="J8" s="52" t="s">
        <v>13</v>
      </c>
      <c r="K8" s="9"/>
      <c r="L8" s="9"/>
      <c r="M8" s="9"/>
      <c r="N8" s="9"/>
    </row>
    <row r="9" spans="2:14" ht="16.2" thickTop="1" x14ac:dyDescent="0.3">
      <c r="B9" s="27"/>
      <c r="C9" s="28"/>
      <c r="D9" s="28"/>
      <c r="E9" s="29" t="s">
        <v>19</v>
      </c>
      <c r="F9" s="29"/>
      <c r="G9" s="29"/>
      <c r="H9" s="29"/>
      <c r="I9" s="54">
        <f>SUBTOTAL(9,I10:I15)</f>
        <v>0</v>
      </c>
      <c r="J9" s="32">
        <f>SUBTOTAL(9,J10:J15)</f>
        <v>0</v>
      </c>
    </row>
    <row r="10" spans="2:14" ht="41.4" x14ac:dyDescent="0.3">
      <c r="B10" s="88">
        <v>1</v>
      </c>
      <c r="C10" s="22" t="s">
        <v>70</v>
      </c>
      <c r="D10" s="17" t="s">
        <v>14</v>
      </c>
      <c r="E10" s="108" t="s">
        <v>106</v>
      </c>
      <c r="F10" s="17" t="s">
        <v>15</v>
      </c>
      <c r="G10" s="104">
        <v>1</v>
      </c>
      <c r="H10" s="109"/>
      <c r="I10" s="104">
        <f t="shared" ref="I10:I15" si="0">G10*H10</f>
        <v>0</v>
      </c>
      <c r="J10" s="110">
        <f>I10*1.21</f>
        <v>0</v>
      </c>
    </row>
    <row r="11" spans="2:14" ht="41.4" x14ac:dyDescent="0.3">
      <c r="B11" s="88">
        <f>MAX(B10:B10)+1</f>
        <v>2</v>
      </c>
      <c r="C11" s="16" t="s">
        <v>71</v>
      </c>
      <c r="D11" s="17" t="s">
        <v>14</v>
      </c>
      <c r="E11" s="101" t="s">
        <v>107</v>
      </c>
      <c r="F11" s="23" t="s">
        <v>15</v>
      </c>
      <c r="G11" s="102">
        <v>1</v>
      </c>
      <c r="H11" s="103"/>
      <c r="I11" s="104">
        <f t="shared" si="0"/>
        <v>0</v>
      </c>
      <c r="J11" s="105">
        <f t="shared" ref="J11:J14" si="1">I11*1.21</f>
        <v>0</v>
      </c>
    </row>
    <row r="12" spans="2:14" ht="41.4" x14ac:dyDescent="0.3">
      <c r="B12" s="88">
        <f t="shared" ref="B12:B15" si="2">MAX(B11:B11)+1</f>
        <v>3</v>
      </c>
      <c r="C12" s="22" t="s">
        <v>72</v>
      </c>
      <c r="D12" s="17" t="s">
        <v>14</v>
      </c>
      <c r="E12" s="101" t="s">
        <v>108</v>
      </c>
      <c r="F12" s="23" t="s">
        <v>15</v>
      </c>
      <c r="G12" s="102">
        <v>1</v>
      </c>
      <c r="H12" s="103"/>
      <c r="I12" s="104">
        <f t="shared" ref="I12" si="3">G12*H12</f>
        <v>0</v>
      </c>
      <c r="J12" s="105">
        <f t="shared" ref="J12" si="4">I12*1.21</f>
        <v>0</v>
      </c>
    </row>
    <row r="13" spans="2:14" ht="27.6" x14ac:dyDescent="0.3">
      <c r="B13" s="88">
        <f t="shared" si="2"/>
        <v>4</v>
      </c>
      <c r="C13" s="16" t="s">
        <v>73</v>
      </c>
      <c r="D13" s="17" t="s">
        <v>14</v>
      </c>
      <c r="E13" s="101" t="s">
        <v>109</v>
      </c>
      <c r="F13" s="23" t="s">
        <v>15</v>
      </c>
      <c r="G13" s="102">
        <v>1</v>
      </c>
      <c r="H13" s="103"/>
      <c r="I13" s="104">
        <f t="shared" si="0"/>
        <v>0</v>
      </c>
      <c r="J13" s="105">
        <f t="shared" si="1"/>
        <v>0</v>
      </c>
    </row>
    <row r="14" spans="2:14" ht="27.6" x14ac:dyDescent="0.3">
      <c r="B14" s="88">
        <f t="shared" si="2"/>
        <v>5</v>
      </c>
      <c r="C14" s="22" t="s">
        <v>74</v>
      </c>
      <c r="D14" s="17" t="s">
        <v>14</v>
      </c>
      <c r="E14" s="101" t="s">
        <v>110</v>
      </c>
      <c r="F14" s="23" t="s">
        <v>15</v>
      </c>
      <c r="G14" s="102">
        <v>1</v>
      </c>
      <c r="H14" s="103"/>
      <c r="I14" s="104">
        <f t="shared" si="0"/>
        <v>0</v>
      </c>
      <c r="J14" s="105">
        <f t="shared" si="1"/>
        <v>0</v>
      </c>
    </row>
    <row r="15" spans="2:14" ht="16.2" thickBot="1" x14ac:dyDescent="0.35">
      <c r="B15" s="89">
        <f t="shared" si="2"/>
        <v>6</v>
      </c>
      <c r="C15" s="106" t="s">
        <v>75</v>
      </c>
      <c r="D15" s="40" t="s">
        <v>14</v>
      </c>
      <c r="E15" s="87" t="s">
        <v>69</v>
      </c>
      <c r="F15" s="40" t="s">
        <v>15</v>
      </c>
      <c r="G15" s="42">
        <v>1</v>
      </c>
      <c r="H15" s="43"/>
      <c r="I15" s="42">
        <f t="shared" si="0"/>
        <v>0</v>
      </c>
      <c r="J15" s="44">
        <f>I15*1.21</f>
        <v>0</v>
      </c>
    </row>
    <row r="16" spans="2:14" ht="16.8" thickTop="1" thickBot="1" x14ac:dyDescent="0.35">
      <c r="B16" s="45"/>
      <c r="C16" s="46"/>
      <c r="D16" s="46"/>
      <c r="E16" s="46" t="s">
        <v>17</v>
      </c>
      <c r="F16" s="46"/>
      <c r="G16" s="46"/>
      <c r="H16" s="46"/>
      <c r="I16" s="47">
        <f>SUBTOTAL(9,I9:I15)</f>
        <v>0</v>
      </c>
      <c r="J16" s="48">
        <f>SUBTOTAL(9,J9:J15)</f>
        <v>0</v>
      </c>
    </row>
    <row r="18" spans="9:9" x14ac:dyDescent="0.3">
      <c r="I18" s="49"/>
    </row>
    <row r="20" spans="9:9" x14ac:dyDescent="0.3">
      <c r="I20" s="49"/>
    </row>
  </sheetData>
  <sheetProtection algorithmName="SHA-512" hashValue="cQG43YKE2Q7/x/Gpd42FxUdVz/5tp9oQ5rGY6IiJT0D1oZPk6SXk4zrot1o1c2zjhaUm2W/b2m9cupUYPmi2Ng==" saltValue="YuM+uncjWxBJ9DdU6LiTEg==" spinCount="100000" sheet="1" objects="1" scenarios="1" selectLockedCells="1"/>
  <mergeCells count="13">
    <mergeCell ref="B7:G7"/>
    <mergeCell ref="I7:J7"/>
    <mergeCell ref="B2:C2"/>
    <mergeCell ref="D2:G2"/>
    <mergeCell ref="H2:J2"/>
    <mergeCell ref="B3:C3"/>
    <mergeCell ref="D3:G3"/>
    <mergeCell ref="H3:J3"/>
    <mergeCell ref="B4:C4"/>
    <mergeCell ref="D4:G4"/>
    <mergeCell ref="H4:J4"/>
    <mergeCell ref="B5:C5"/>
    <mergeCell ref="E5:J5"/>
  </mergeCells>
  <phoneticPr fontId="8" type="noConversion"/>
  <pageMargins left="0.7" right="0.7" top="0.78740157499999996" bottom="0.78740157499999996" header="0.3" footer="0.3"/>
  <pageSetup paperSize="9" scale="70" orientation="landscape" horizontalDpi="0" verticalDpi="0"/>
  <headerFooter>
    <oddFooter>&amp;LCTD Soupis prací a dodávek
&amp;CPS 02 - Aplikační SW vybavení
&amp;RStránka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59945-84EF-3D42-924E-BC9E30B372F6}">
  <dimension ref="B1:N25"/>
  <sheetViews>
    <sheetView topLeftCell="A2" zoomScaleNormal="100" workbookViewId="0">
      <selection activeCell="H10" sqref="H10:H20"/>
    </sheetView>
  </sheetViews>
  <sheetFormatPr defaultColWidth="8.796875" defaultRowHeight="15.6" x14ac:dyDescent="0.3"/>
  <cols>
    <col min="1" max="1" width="5" customWidth="1"/>
    <col min="3" max="4" width="15" customWidth="1"/>
    <col min="5" max="5" width="57.296875" customWidth="1"/>
    <col min="6" max="6" width="9.796875" customWidth="1"/>
    <col min="7" max="7" width="13.19921875" customWidth="1"/>
    <col min="8" max="8" width="17.296875" customWidth="1"/>
    <col min="9" max="9" width="15.796875" customWidth="1"/>
    <col min="10" max="10" width="17.296875" customWidth="1"/>
  </cols>
  <sheetData>
    <row r="1" spans="2:14" ht="16.2" thickBot="1" x14ac:dyDescent="0.35"/>
    <row r="2" spans="2:14" x14ac:dyDescent="0.3">
      <c r="B2" s="124" t="s">
        <v>0</v>
      </c>
      <c r="C2" s="125"/>
      <c r="D2" s="126" t="s">
        <v>38</v>
      </c>
      <c r="E2" s="126"/>
      <c r="F2" s="126"/>
      <c r="G2" s="126"/>
      <c r="H2" s="127"/>
      <c r="I2" s="127"/>
      <c r="J2" s="128"/>
    </row>
    <row r="3" spans="2:14" x14ac:dyDescent="0.3">
      <c r="B3" s="129" t="s">
        <v>1</v>
      </c>
      <c r="C3" s="130"/>
      <c r="D3" s="131" t="s">
        <v>39</v>
      </c>
      <c r="E3" s="131"/>
      <c r="F3" s="131"/>
      <c r="G3" s="131"/>
      <c r="H3" s="132"/>
      <c r="I3" s="132"/>
      <c r="J3" s="133"/>
    </row>
    <row r="4" spans="2:14" x14ac:dyDescent="0.3">
      <c r="B4" s="129" t="s">
        <v>2</v>
      </c>
      <c r="C4" s="130"/>
      <c r="D4" s="134" t="s">
        <v>50</v>
      </c>
      <c r="E4" s="134"/>
      <c r="F4" s="134"/>
      <c r="G4" s="134"/>
      <c r="H4" s="135"/>
      <c r="I4" s="135"/>
      <c r="J4" s="136"/>
    </row>
    <row r="5" spans="2:14" ht="16.2" thickBot="1" x14ac:dyDescent="0.35">
      <c r="B5" s="137" t="s">
        <v>3</v>
      </c>
      <c r="C5" s="138"/>
      <c r="D5" s="4" t="s">
        <v>40</v>
      </c>
      <c r="E5" s="139"/>
      <c r="F5" s="139"/>
      <c r="G5" s="139"/>
      <c r="H5" s="139"/>
      <c r="I5" s="139"/>
      <c r="J5" s="140"/>
    </row>
    <row r="6" spans="2:14" ht="16.2" thickBot="1" x14ac:dyDescent="0.35"/>
    <row r="7" spans="2:14" x14ac:dyDescent="0.3">
      <c r="B7" s="121"/>
      <c r="C7" s="122"/>
      <c r="D7" s="122"/>
      <c r="E7" s="122"/>
      <c r="F7" s="122"/>
      <c r="G7" s="122"/>
      <c r="H7" s="5"/>
      <c r="I7" s="122" t="s">
        <v>5</v>
      </c>
      <c r="J7" s="123"/>
    </row>
    <row r="8" spans="2:14" ht="29.4" thickBot="1" x14ac:dyDescent="0.35">
      <c r="B8" s="6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4</v>
      </c>
      <c r="I8" s="7" t="s">
        <v>12</v>
      </c>
      <c r="J8" s="8" t="s">
        <v>13</v>
      </c>
      <c r="K8" s="9"/>
      <c r="L8" s="9"/>
      <c r="M8" s="9"/>
      <c r="N8" s="9"/>
    </row>
    <row r="9" spans="2:14" ht="16.2" thickTop="1" x14ac:dyDescent="0.3">
      <c r="B9" s="27"/>
      <c r="C9" s="28"/>
      <c r="D9" s="28"/>
      <c r="E9" s="29" t="s">
        <v>16</v>
      </c>
      <c r="F9" s="29"/>
      <c r="G9" s="29"/>
      <c r="H9" s="30"/>
      <c r="I9" s="54">
        <f>SUBTOTAL(9,I10:I20)</f>
        <v>0</v>
      </c>
      <c r="J9" s="32">
        <f>SUBTOTAL(9,J10:J20)</f>
        <v>0</v>
      </c>
    </row>
    <row r="10" spans="2:14" x14ac:dyDescent="0.3">
      <c r="B10" s="15">
        <v>1</v>
      </c>
      <c r="C10" s="22" t="s">
        <v>76</v>
      </c>
      <c r="D10" s="17" t="s">
        <v>14</v>
      </c>
      <c r="E10" s="33" t="s">
        <v>113</v>
      </c>
      <c r="F10" s="34" t="s">
        <v>20</v>
      </c>
      <c r="G10" s="35">
        <v>1</v>
      </c>
      <c r="H10" s="25"/>
      <c r="I10" s="18">
        <f t="shared" ref="I10:I20" si="0">G10*H10</f>
        <v>0</v>
      </c>
      <c r="J10" s="20">
        <f>I10*1.21</f>
        <v>0</v>
      </c>
    </row>
    <row r="11" spans="2:14" x14ac:dyDescent="0.3">
      <c r="B11" s="21">
        <f t="shared" ref="B11:B20" si="1">MAX(B10:B10)+1</f>
        <v>2</v>
      </c>
      <c r="C11" s="16" t="s">
        <v>77</v>
      </c>
      <c r="D11" s="17" t="s">
        <v>14</v>
      </c>
      <c r="E11" s="33" t="s">
        <v>114</v>
      </c>
      <c r="F11" s="34" t="s">
        <v>20</v>
      </c>
      <c r="G11" s="35">
        <v>24</v>
      </c>
      <c r="H11" s="19"/>
      <c r="I11" s="18">
        <f t="shared" ref="I11" si="2">G11*H11</f>
        <v>0</v>
      </c>
      <c r="J11" s="20">
        <f>I11*1.21</f>
        <v>0</v>
      </c>
    </row>
    <row r="12" spans="2:14" x14ac:dyDescent="0.3">
      <c r="B12" s="21">
        <f t="shared" si="1"/>
        <v>3</v>
      </c>
      <c r="C12" s="16" t="s">
        <v>78</v>
      </c>
      <c r="D12" s="17" t="s">
        <v>14</v>
      </c>
      <c r="E12" s="36" t="s">
        <v>115</v>
      </c>
      <c r="F12" s="37" t="s">
        <v>20</v>
      </c>
      <c r="G12" s="18">
        <v>23</v>
      </c>
      <c r="H12" s="19"/>
      <c r="I12" s="18">
        <f t="shared" si="0"/>
        <v>0</v>
      </c>
      <c r="J12" s="20">
        <f>I12*1.21</f>
        <v>0</v>
      </c>
    </row>
    <row r="13" spans="2:14" x14ac:dyDescent="0.3">
      <c r="B13" s="21">
        <f t="shared" si="1"/>
        <v>4</v>
      </c>
      <c r="C13" s="16" t="s">
        <v>79</v>
      </c>
      <c r="D13" s="17" t="s">
        <v>14</v>
      </c>
      <c r="E13" s="36" t="s">
        <v>116</v>
      </c>
      <c r="F13" s="37" t="s">
        <v>15</v>
      </c>
      <c r="G13" s="24">
        <v>1</v>
      </c>
      <c r="H13" s="19"/>
      <c r="I13" s="18">
        <f t="shared" si="0"/>
        <v>0</v>
      </c>
      <c r="J13" s="26">
        <f>I13*1.21</f>
        <v>0</v>
      </c>
    </row>
    <row r="14" spans="2:14" ht="27.6" x14ac:dyDescent="0.3">
      <c r="B14" s="21">
        <f t="shared" si="1"/>
        <v>5</v>
      </c>
      <c r="C14" s="16" t="s">
        <v>80</v>
      </c>
      <c r="D14" s="17" t="s">
        <v>14</v>
      </c>
      <c r="E14" s="36" t="s">
        <v>120</v>
      </c>
      <c r="F14" s="37" t="s">
        <v>20</v>
      </c>
      <c r="G14" s="102">
        <v>19</v>
      </c>
      <c r="H14" s="109"/>
      <c r="I14" s="104">
        <f t="shared" ref="I14:I16" si="3">G14*H14</f>
        <v>0</v>
      </c>
      <c r="J14" s="105">
        <f t="shared" ref="J14:J16" si="4">I14*1.21</f>
        <v>0</v>
      </c>
    </row>
    <row r="15" spans="2:14" x14ac:dyDescent="0.3">
      <c r="B15" s="21">
        <f t="shared" si="1"/>
        <v>6</v>
      </c>
      <c r="C15" s="16" t="s">
        <v>81</v>
      </c>
      <c r="D15" s="17" t="s">
        <v>14</v>
      </c>
      <c r="E15" s="36" t="s">
        <v>87</v>
      </c>
      <c r="F15" s="37" t="s">
        <v>20</v>
      </c>
      <c r="G15" s="24">
        <v>1</v>
      </c>
      <c r="H15" s="19"/>
      <c r="I15" s="18">
        <f t="shared" si="3"/>
        <v>0</v>
      </c>
      <c r="J15" s="26">
        <f t="shared" si="4"/>
        <v>0</v>
      </c>
    </row>
    <row r="16" spans="2:14" x14ac:dyDescent="0.3">
      <c r="B16" s="21">
        <f t="shared" si="1"/>
        <v>7</v>
      </c>
      <c r="C16" s="16" t="s">
        <v>94</v>
      </c>
      <c r="D16" s="17" t="s">
        <v>14</v>
      </c>
      <c r="E16" s="36" t="s">
        <v>88</v>
      </c>
      <c r="F16" s="37" t="s">
        <v>15</v>
      </c>
      <c r="G16" s="24">
        <v>1</v>
      </c>
      <c r="H16" s="19"/>
      <c r="I16" s="18">
        <f t="shared" si="3"/>
        <v>0</v>
      </c>
      <c r="J16" s="26">
        <f t="shared" si="4"/>
        <v>0</v>
      </c>
    </row>
    <row r="17" spans="2:10" x14ac:dyDescent="0.3">
      <c r="B17" s="21">
        <f t="shared" si="1"/>
        <v>8</v>
      </c>
      <c r="C17" s="16" t="s">
        <v>95</v>
      </c>
      <c r="D17" s="17" t="s">
        <v>14</v>
      </c>
      <c r="E17" s="36" t="s">
        <v>117</v>
      </c>
      <c r="F17" s="37" t="s">
        <v>15</v>
      </c>
      <c r="G17" s="24">
        <v>1</v>
      </c>
      <c r="H17" s="19"/>
      <c r="I17" s="18">
        <f t="shared" si="0"/>
        <v>0</v>
      </c>
      <c r="J17" s="26">
        <f>I17*1.21</f>
        <v>0</v>
      </c>
    </row>
    <row r="18" spans="2:10" x14ac:dyDescent="0.3">
      <c r="B18" s="21">
        <f t="shared" si="1"/>
        <v>9</v>
      </c>
      <c r="C18" s="16" t="s">
        <v>96</v>
      </c>
      <c r="D18" s="17" t="s">
        <v>14</v>
      </c>
      <c r="E18" s="36" t="s">
        <v>119</v>
      </c>
      <c r="F18" s="37" t="s">
        <v>15</v>
      </c>
      <c r="G18" s="24">
        <v>1</v>
      </c>
      <c r="H18" s="19"/>
      <c r="I18" s="18">
        <f t="shared" si="0"/>
        <v>0</v>
      </c>
      <c r="J18" s="26">
        <f t="shared" ref="J18:J20" si="5">I18*1.21</f>
        <v>0</v>
      </c>
    </row>
    <row r="19" spans="2:10" ht="27.6" x14ac:dyDescent="0.3">
      <c r="B19" s="21">
        <f t="shared" si="1"/>
        <v>10</v>
      </c>
      <c r="C19" s="16" t="s">
        <v>97</v>
      </c>
      <c r="D19" s="17" t="s">
        <v>14</v>
      </c>
      <c r="E19" s="36" t="s">
        <v>118</v>
      </c>
      <c r="F19" s="37" t="s">
        <v>15</v>
      </c>
      <c r="G19" s="102">
        <v>1</v>
      </c>
      <c r="H19" s="109"/>
      <c r="I19" s="104">
        <f t="shared" si="0"/>
        <v>0</v>
      </c>
      <c r="J19" s="105">
        <f t="shared" si="5"/>
        <v>0</v>
      </c>
    </row>
    <row r="20" spans="2:10" ht="16.2" thickBot="1" x14ac:dyDescent="0.35">
      <c r="B20" s="38">
        <f t="shared" si="1"/>
        <v>11</v>
      </c>
      <c r="C20" s="39" t="s">
        <v>112</v>
      </c>
      <c r="D20" s="40" t="s">
        <v>14</v>
      </c>
      <c r="E20" s="90" t="s">
        <v>99</v>
      </c>
      <c r="F20" s="41" t="s">
        <v>20</v>
      </c>
      <c r="G20" s="42">
        <v>2</v>
      </c>
      <c r="H20" s="43"/>
      <c r="I20" s="42">
        <f t="shared" si="0"/>
        <v>0</v>
      </c>
      <c r="J20" s="44">
        <f t="shared" si="5"/>
        <v>0</v>
      </c>
    </row>
    <row r="21" spans="2:10" ht="16.8" thickTop="1" thickBot="1" x14ac:dyDescent="0.35">
      <c r="B21" s="45"/>
      <c r="C21" s="46"/>
      <c r="D21" s="46"/>
      <c r="E21" s="46" t="s">
        <v>17</v>
      </c>
      <c r="F21" s="46"/>
      <c r="G21" s="46"/>
      <c r="H21" s="46"/>
      <c r="I21" s="47">
        <f>SUBTOTAL(9,I9:I20)</f>
        <v>0</v>
      </c>
      <c r="J21" s="48">
        <f>SUBTOTAL(9,J9:J20)</f>
        <v>0</v>
      </c>
    </row>
    <row r="23" spans="2:10" x14ac:dyDescent="0.3">
      <c r="I23" s="49"/>
    </row>
    <row r="24" spans="2:10" x14ac:dyDescent="0.3">
      <c r="D24" s="91"/>
    </row>
    <row r="25" spans="2:10" x14ac:dyDescent="0.3">
      <c r="I25" s="49"/>
    </row>
  </sheetData>
  <sheetProtection algorithmName="SHA-512" hashValue="TGy3X0TqJ9/XmYrHMOu5b/aHNMMjyZL86SjbOCA5ZOyGkmTljYEKriBsOs5zBPIdZFYiRjcGcd+qic3H5u5kcw==" saltValue="aa0cT5pyp3jtj9lmDsomzw==" spinCount="100000" sheet="1" objects="1" scenarios="1" selectLockedCells="1"/>
  <mergeCells count="13">
    <mergeCell ref="B7:G7"/>
    <mergeCell ref="I7:J7"/>
    <mergeCell ref="B2:C2"/>
    <mergeCell ref="D2:G2"/>
    <mergeCell ref="H2:J2"/>
    <mergeCell ref="B3:C3"/>
    <mergeCell ref="D3:G3"/>
    <mergeCell ref="H3:J3"/>
    <mergeCell ref="B4:C4"/>
    <mergeCell ref="D4:G4"/>
    <mergeCell ref="H4:J4"/>
    <mergeCell ref="B5:C5"/>
    <mergeCell ref="E5:J5"/>
  </mergeCells>
  <phoneticPr fontId="8" type="noConversion"/>
  <pageMargins left="0.7" right="0.7" top="0.78740157499999996" bottom="0.78740157499999996" header="0.3" footer="0.3"/>
  <pageSetup paperSize="9" scale="70" orientation="landscape" horizontalDpi="0" verticalDpi="0"/>
  <headerFooter>
    <oddFooter xml:space="preserve">&amp;LCTD Soupis prací a dodávek
&amp;CPS 03 - Integrace ITS zařízení a vazeb
&amp;RStránka &amp;P z &amp;N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F1E0D-FA81-F141-9842-B810D023731E}">
  <dimension ref="B1:O42"/>
  <sheetViews>
    <sheetView zoomScaleNormal="100" workbookViewId="0">
      <selection activeCell="H27" sqref="H27"/>
    </sheetView>
  </sheetViews>
  <sheetFormatPr defaultColWidth="8.796875" defaultRowHeight="15.6" x14ac:dyDescent="0.3"/>
  <cols>
    <col min="1" max="1" width="5" customWidth="1"/>
    <col min="3" max="4" width="15" customWidth="1"/>
    <col min="5" max="5" width="57.296875" customWidth="1"/>
    <col min="6" max="6" width="9.796875" customWidth="1"/>
    <col min="7" max="7" width="13.19921875" customWidth="1"/>
    <col min="8" max="8" width="17.296875" customWidth="1"/>
    <col min="9" max="9" width="15.796875" customWidth="1"/>
    <col min="10" max="10" width="17.296875" customWidth="1"/>
    <col min="14" max="14" width="10" bestFit="1" customWidth="1"/>
    <col min="15" max="15" width="14.796875" customWidth="1"/>
  </cols>
  <sheetData>
    <row r="1" spans="2:14" ht="16.2" thickBot="1" x14ac:dyDescent="0.35"/>
    <row r="2" spans="2:14" x14ac:dyDescent="0.3">
      <c r="B2" s="124" t="s">
        <v>0</v>
      </c>
      <c r="C2" s="125"/>
      <c r="D2" s="126" t="s">
        <v>38</v>
      </c>
      <c r="E2" s="126"/>
      <c r="F2" s="126"/>
      <c r="G2" s="126"/>
      <c r="H2" s="127"/>
      <c r="I2" s="127"/>
      <c r="J2" s="128"/>
    </row>
    <row r="3" spans="2:14" x14ac:dyDescent="0.3">
      <c r="B3" s="129" t="s">
        <v>1</v>
      </c>
      <c r="C3" s="130"/>
      <c r="D3" s="131" t="s">
        <v>39</v>
      </c>
      <c r="E3" s="131"/>
      <c r="F3" s="131"/>
      <c r="G3" s="131"/>
      <c r="H3" s="132"/>
      <c r="I3" s="132"/>
      <c r="J3" s="133"/>
    </row>
    <row r="4" spans="2:14" x14ac:dyDescent="0.3">
      <c r="B4" s="129" t="s">
        <v>2</v>
      </c>
      <c r="C4" s="130"/>
      <c r="D4" s="134" t="s">
        <v>51</v>
      </c>
      <c r="E4" s="134"/>
      <c r="F4" s="134"/>
      <c r="G4" s="134"/>
      <c r="H4" s="135"/>
      <c r="I4" s="135"/>
      <c r="J4" s="136"/>
    </row>
    <row r="5" spans="2:14" ht="16.2" thickBot="1" x14ac:dyDescent="0.35">
      <c r="B5" s="137" t="s">
        <v>3</v>
      </c>
      <c r="C5" s="138"/>
      <c r="D5" s="4" t="s">
        <v>40</v>
      </c>
      <c r="E5" s="139"/>
      <c r="F5" s="139"/>
      <c r="G5" s="139"/>
      <c r="H5" s="139"/>
      <c r="I5" s="139"/>
      <c r="J5" s="140"/>
    </row>
    <row r="6" spans="2:14" ht="16.2" thickBot="1" x14ac:dyDescent="0.35"/>
    <row r="7" spans="2:14" x14ac:dyDescent="0.3">
      <c r="B7" s="121"/>
      <c r="C7" s="122"/>
      <c r="D7" s="122"/>
      <c r="E7" s="122"/>
      <c r="F7" s="122"/>
      <c r="G7" s="122"/>
      <c r="H7" s="5"/>
      <c r="I7" s="122" t="s">
        <v>5</v>
      </c>
      <c r="J7" s="123"/>
    </row>
    <row r="8" spans="2:14" ht="29.4" thickBot="1" x14ac:dyDescent="0.35">
      <c r="B8" s="6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4</v>
      </c>
      <c r="I8" s="7" t="s">
        <v>12</v>
      </c>
      <c r="J8" s="8" t="s">
        <v>13</v>
      </c>
      <c r="K8" s="9"/>
      <c r="L8" s="9"/>
      <c r="M8" s="9"/>
      <c r="N8" s="9"/>
    </row>
    <row r="9" spans="2:14" ht="16.2" thickTop="1" x14ac:dyDescent="0.3">
      <c r="B9" s="10"/>
      <c r="C9" s="11"/>
      <c r="D9" s="11"/>
      <c r="E9" s="12"/>
      <c r="F9" s="12"/>
      <c r="G9" s="12"/>
      <c r="H9" s="12"/>
      <c r="I9" s="13">
        <f>SUBTOTAL(9,I11:I37)</f>
        <v>0</v>
      </c>
      <c r="J9" s="14">
        <f>SUBTOTAL(9,J11:J37)</f>
        <v>0</v>
      </c>
    </row>
    <row r="10" spans="2:14" x14ac:dyDescent="0.3">
      <c r="B10" s="114">
        <v>1</v>
      </c>
      <c r="C10" s="115"/>
      <c r="D10" s="115"/>
      <c r="E10" s="117" t="s">
        <v>124</v>
      </c>
      <c r="F10" s="114"/>
      <c r="G10" s="114"/>
      <c r="H10" s="114"/>
      <c r="I10" s="116"/>
      <c r="J10" s="116"/>
    </row>
    <row r="11" spans="2:14" x14ac:dyDescent="0.3">
      <c r="B11" s="118" t="s">
        <v>125</v>
      </c>
      <c r="C11" s="22" t="s">
        <v>149</v>
      </c>
      <c r="D11" s="17"/>
      <c r="E11" s="119" t="s">
        <v>173</v>
      </c>
      <c r="F11" s="17" t="s">
        <v>20</v>
      </c>
      <c r="G11" s="104">
        <v>1</v>
      </c>
      <c r="H11" s="109"/>
      <c r="I11" s="104">
        <f>G11*H11</f>
        <v>0</v>
      </c>
      <c r="J11" s="105">
        <f>I11*1.21</f>
        <v>0</v>
      </c>
      <c r="N11" s="49"/>
    </row>
    <row r="12" spans="2:14" x14ac:dyDescent="0.3">
      <c r="B12" s="118" t="s">
        <v>126</v>
      </c>
      <c r="C12" s="22" t="s">
        <v>150</v>
      </c>
      <c r="D12" s="17"/>
      <c r="E12" s="119" t="s">
        <v>174</v>
      </c>
      <c r="F12" s="17" t="s">
        <v>20</v>
      </c>
      <c r="G12" s="104">
        <v>1</v>
      </c>
      <c r="H12" s="109"/>
      <c r="I12" s="104">
        <f t="shared" ref="I12:I34" si="0">G12*H12</f>
        <v>0</v>
      </c>
      <c r="J12" s="105">
        <f>I12*1.21</f>
        <v>0</v>
      </c>
      <c r="N12" s="49"/>
    </row>
    <row r="13" spans="2:14" x14ac:dyDescent="0.3">
      <c r="B13" s="118" t="s">
        <v>127</v>
      </c>
      <c r="C13" s="22" t="s">
        <v>151</v>
      </c>
      <c r="D13" s="17"/>
      <c r="E13" s="119" t="s">
        <v>175</v>
      </c>
      <c r="F13" s="17" t="s">
        <v>20</v>
      </c>
      <c r="G13" s="104">
        <v>1</v>
      </c>
      <c r="H13" s="109"/>
      <c r="I13" s="104">
        <f t="shared" si="0"/>
        <v>0</v>
      </c>
      <c r="J13" s="105">
        <f t="shared" ref="J13:J34" si="1">I13*1.21</f>
        <v>0</v>
      </c>
      <c r="N13" s="49"/>
    </row>
    <row r="14" spans="2:14" x14ac:dyDescent="0.3">
      <c r="B14" s="118" t="s">
        <v>128</v>
      </c>
      <c r="C14" s="22" t="s">
        <v>152</v>
      </c>
      <c r="D14" s="17"/>
      <c r="E14" s="119" t="s">
        <v>176</v>
      </c>
      <c r="F14" s="17" t="s">
        <v>20</v>
      </c>
      <c r="G14" s="104">
        <v>1</v>
      </c>
      <c r="H14" s="109"/>
      <c r="I14" s="104">
        <f t="shared" si="0"/>
        <v>0</v>
      </c>
      <c r="J14" s="105">
        <f t="shared" si="1"/>
        <v>0</v>
      </c>
      <c r="N14" s="49"/>
    </row>
    <row r="15" spans="2:14" x14ac:dyDescent="0.3">
      <c r="B15" s="118" t="s">
        <v>129</v>
      </c>
      <c r="C15" s="22" t="s">
        <v>153</v>
      </c>
      <c r="D15" s="17"/>
      <c r="E15" s="119" t="s">
        <v>177</v>
      </c>
      <c r="F15" s="17" t="s">
        <v>20</v>
      </c>
      <c r="G15" s="104">
        <v>1</v>
      </c>
      <c r="H15" s="109"/>
      <c r="I15" s="104">
        <f t="shared" si="0"/>
        <v>0</v>
      </c>
      <c r="J15" s="105">
        <f t="shared" si="1"/>
        <v>0</v>
      </c>
      <c r="N15" s="49"/>
    </row>
    <row r="16" spans="2:14" x14ac:dyDescent="0.3">
      <c r="B16" s="118" t="s">
        <v>130</v>
      </c>
      <c r="C16" s="22" t="s">
        <v>154</v>
      </c>
      <c r="D16" s="17"/>
      <c r="E16" s="119" t="s">
        <v>178</v>
      </c>
      <c r="F16" s="17" t="s">
        <v>20</v>
      </c>
      <c r="G16" s="104">
        <v>1</v>
      </c>
      <c r="H16" s="109"/>
      <c r="I16" s="104">
        <f t="shared" si="0"/>
        <v>0</v>
      </c>
      <c r="J16" s="105">
        <f t="shared" si="1"/>
        <v>0</v>
      </c>
      <c r="N16" s="49"/>
    </row>
    <row r="17" spans="2:15" x14ac:dyDescent="0.3">
      <c r="B17" s="118" t="s">
        <v>131</v>
      </c>
      <c r="C17" s="22" t="s">
        <v>155</v>
      </c>
      <c r="D17" s="17"/>
      <c r="E17" s="119" t="s">
        <v>179</v>
      </c>
      <c r="F17" s="17" t="s">
        <v>20</v>
      </c>
      <c r="G17" s="104">
        <v>1</v>
      </c>
      <c r="H17" s="109"/>
      <c r="I17" s="104">
        <f t="shared" si="0"/>
        <v>0</v>
      </c>
      <c r="J17" s="105">
        <f t="shared" si="1"/>
        <v>0</v>
      </c>
      <c r="N17" s="49"/>
    </row>
    <row r="18" spans="2:15" x14ac:dyDescent="0.3">
      <c r="B18" s="118" t="s">
        <v>132</v>
      </c>
      <c r="C18" s="22" t="s">
        <v>156</v>
      </c>
      <c r="D18" s="17"/>
      <c r="E18" s="119" t="s">
        <v>180</v>
      </c>
      <c r="F18" s="17" t="s">
        <v>20</v>
      </c>
      <c r="G18" s="104">
        <v>1</v>
      </c>
      <c r="H18" s="109"/>
      <c r="I18" s="104">
        <f t="shared" si="0"/>
        <v>0</v>
      </c>
      <c r="J18" s="105">
        <f t="shared" si="1"/>
        <v>0</v>
      </c>
      <c r="N18" s="49"/>
    </row>
    <row r="19" spans="2:15" x14ac:dyDescent="0.3">
      <c r="B19" s="118" t="s">
        <v>133</v>
      </c>
      <c r="C19" s="22" t="s">
        <v>157</v>
      </c>
      <c r="D19" s="17"/>
      <c r="E19" s="119" t="s">
        <v>181</v>
      </c>
      <c r="F19" s="17" t="s">
        <v>20</v>
      </c>
      <c r="G19" s="104">
        <v>1</v>
      </c>
      <c r="H19" s="109"/>
      <c r="I19" s="104">
        <f t="shared" si="0"/>
        <v>0</v>
      </c>
      <c r="J19" s="105">
        <f t="shared" si="1"/>
        <v>0</v>
      </c>
      <c r="N19" s="49"/>
    </row>
    <row r="20" spans="2:15" x14ac:dyDescent="0.3">
      <c r="B20" s="118" t="s">
        <v>134</v>
      </c>
      <c r="C20" s="22" t="s">
        <v>158</v>
      </c>
      <c r="D20" s="17"/>
      <c r="E20" s="119" t="s">
        <v>182</v>
      </c>
      <c r="F20" s="17" t="s">
        <v>20</v>
      </c>
      <c r="G20" s="104">
        <v>1</v>
      </c>
      <c r="H20" s="109"/>
      <c r="I20" s="104">
        <f t="shared" si="0"/>
        <v>0</v>
      </c>
      <c r="J20" s="105">
        <f t="shared" si="1"/>
        <v>0</v>
      </c>
      <c r="N20" s="49"/>
    </row>
    <row r="21" spans="2:15" x14ac:dyDescent="0.3">
      <c r="B21" s="118" t="s">
        <v>135</v>
      </c>
      <c r="C21" s="22" t="s">
        <v>159</v>
      </c>
      <c r="D21" s="17"/>
      <c r="E21" s="119" t="s">
        <v>183</v>
      </c>
      <c r="F21" s="17" t="s">
        <v>20</v>
      </c>
      <c r="G21" s="104">
        <v>1</v>
      </c>
      <c r="H21" s="109"/>
      <c r="I21" s="104">
        <f t="shared" si="0"/>
        <v>0</v>
      </c>
      <c r="J21" s="105">
        <f t="shared" si="1"/>
        <v>0</v>
      </c>
      <c r="N21" s="49"/>
    </row>
    <row r="22" spans="2:15" x14ac:dyDescent="0.3">
      <c r="B22" s="118" t="s">
        <v>136</v>
      </c>
      <c r="C22" s="22" t="s">
        <v>160</v>
      </c>
      <c r="D22" s="17"/>
      <c r="E22" s="119" t="s">
        <v>184</v>
      </c>
      <c r="F22" s="17" t="s">
        <v>20</v>
      </c>
      <c r="G22" s="104">
        <v>1</v>
      </c>
      <c r="H22" s="109"/>
      <c r="I22" s="104">
        <f t="shared" si="0"/>
        <v>0</v>
      </c>
      <c r="J22" s="105">
        <f t="shared" si="1"/>
        <v>0</v>
      </c>
      <c r="N22" s="49"/>
    </row>
    <row r="23" spans="2:15" x14ac:dyDescent="0.3">
      <c r="B23" s="118" t="s">
        <v>137</v>
      </c>
      <c r="C23" s="22" t="s">
        <v>161</v>
      </c>
      <c r="D23" s="17"/>
      <c r="E23" s="119" t="s">
        <v>185</v>
      </c>
      <c r="F23" s="17" t="s">
        <v>20</v>
      </c>
      <c r="G23" s="104">
        <v>1</v>
      </c>
      <c r="H23" s="109"/>
      <c r="I23" s="104">
        <f t="shared" si="0"/>
        <v>0</v>
      </c>
      <c r="J23" s="105">
        <f t="shared" si="1"/>
        <v>0</v>
      </c>
      <c r="N23" s="49"/>
    </row>
    <row r="24" spans="2:15" x14ac:dyDescent="0.3">
      <c r="B24" s="118" t="s">
        <v>138</v>
      </c>
      <c r="C24" s="22" t="s">
        <v>162</v>
      </c>
      <c r="D24" s="17"/>
      <c r="E24" s="119" t="s">
        <v>186</v>
      </c>
      <c r="F24" s="17" t="s">
        <v>20</v>
      </c>
      <c r="G24" s="104">
        <v>1</v>
      </c>
      <c r="H24" s="109"/>
      <c r="I24" s="104">
        <f t="shared" si="0"/>
        <v>0</v>
      </c>
      <c r="J24" s="105">
        <f t="shared" si="1"/>
        <v>0</v>
      </c>
      <c r="N24" s="49"/>
    </row>
    <row r="25" spans="2:15" x14ac:dyDescent="0.3">
      <c r="B25" s="118" t="s">
        <v>139</v>
      </c>
      <c r="C25" s="22" t="s">
        <v>163</v>
      </c>
      <c r="D25" s="17"/>
      <c r="E25" s="119" t="s">
        <v>187</v>
      </c>
      <c r="F25" s="17" t="s">
        <v>20</v>
      </c>
      <c r="G25" s="104">
        <v>1</v>
      </c>
      <c r="H25" s="109"/>
      <c r="I25" s="104">
        <f t="shared" si="0"/>
        <v>0</v>
      </c>
      <c r="J25" s="105">
        <f t="shared" si="1"/>
        <v>0</v>
      </c>
      <c r="N25" s="49"/>
    </row>
    <row r="26" spans="2:15" x14ac:dyDescent="0.3">
      <c r="B26" s="118" t="s">
        <v>140</v>
      </c>
      <c r="C26" s="22" t="s">
        <v>164</v>
      </c>
      <c r="D26" s="17"/>
      <c r="E26" s="119" t="s">
        <v>188</v>
      </c>
      <c r="F26" s="17" t="s">
        <v>20</v>
      </c>
      <c r="G26" s="104">
        <v>1</v>
      </c>
      <c r="H26" s="109"/>
      <c r="I26" s="104">
        <f t="shared" si="0"/>
        <v>0</v>
      </c>
      <c r="J26" s="105">
        <f t="shared" si="1"/>
        <v>0</v>
      </c>
      <c r="N26" s="49"/>
    </row>
    <row r="27" spans="2:15" x14ac:dyDescent="0.3">
      <c r="B27" s="118" t="s">
        <v>141</v>
      </c>
      <c r="C27" s="22" t="s">
        <v>165</v>
      </c>
      <c r="D27" s="17"/>
      <c r="E27" s="119" t="s">
        <v>189</v>
      </c>
      <c r="F27" s="17" t="s">
        <v>20</v>
      </c>
      <c r="G27" s="104">
        <v>1</v>
      </c>
      <c r="H27" s="109"/>
      <c r="I27" s="104">
        <f t="shared" si="0"/>
        <v>0</v>
      </c>
      <c r="J27" s="105">
        <f t="shared" si="1"/>
        <v>0</v>
      </c>
      <c r="N27" s="49"/>
    </row>
    <row r="28" spans="2:15" x14ac:dyDescent="0.3">
      <c r="B28" s="118" t="s">
        <v>142</v>
      </c>
      <c r="C28" s="22" t="s">
        <v>166</v>
      </c>
      <c r="D28" s="17"/>
      <c r="E28" s="119" t="s">
        <v>190</v>
      </c>
      <c r="F28" s="17" t="s">
        <v>20</v>
      </c>
      <c r="G28" s="104">
        <v>1</v>
      </c>
      <c r="H28" s="109"/>
      <c r="I28" s="104">
        <f t="shared" si="0"/>
        <v>0</v>
      </c>
      <c r="J28" s="105">
        <f t="shared" si="1"/>
        <v>0</v>
      </c>
      <c r="N28" s="49"/>
    </row>
    <row r="29" spans="2:15" x14ac:dyDescent="0.3">
      <c r="B29" s="118" t="s">
        <v>143</v>
      </c>
      <c r="C29" s="22" t="s">
        <v>167</v>
      </c>
      <c r="D29" s="17"/>
      <c r="E29" s="119" t="s">
        <v>191</v>
      </c>
      <c r="F29" s="17" t="s">
        <v>20</v>
      </c>
      <c r="G29" s="104">
        <v>1</v>
      </c>
      <c r="H29" s="109"/>
      <c r="I29" s="104">
        <f t="shared" si="0"/>
        <v>0</v>
      </c>
      <c r="J29" s="105">
        <f t="shared" si="1"/>
        <v>0</v>
      </c>
      <c r="N29" s="49"/>
    </row>
    <row r="30" spans="2:15" x14ac:dyDescent="0.3">
      <c r="B30" s="118" t="s">
        <v>144</v>
      </c>
      <c r="C30" s="22" t="s">
        <v>168</v>
      </c>
      <c r="D30" s="17"/>
      <c r="E30" s="119" t="s">
        <v>192</v>
      </c>
      <c r="F30" s="17" t="s">
        <v>20</v>
      </c>
      <c r="G30" s="104">
        <v>1</v>
      </c>
      <c r="H30" s="109"/>
      <c r="I30" s="104">
        <f t="shared" si="0"/>
        <v>0</v>
      </c>
      <c r="J30" s="105">
        <f t="shared" si="1"/>
        <v>0</v>
      </c>
      <c r="N30" s="49"/>
    </row>
    <row r="31" spans="2:15" x14ac:dyDescent="0.3">
      <c r="B31" s="118" t="s">
        <v>145</v>
      </c>
      <c r="C31" s="22" t="s">
        <v>169</v>
      </c>
      <c r="D31" s="17"/>
      <c r="E31" s="119" t="s">
        <v>193</v>
      </c>
      <c r="F31" s="17" t="s">
        <v>20</v>
      </c>
      <c r="G31" s="104">
        <v>1</v>
      </c>
      <c r="H31" s="109"/>
      <c r="I31" s="104">
        <f t="shared" si="0"/>
        <v>0</v>
      </c>
      <c r="J31" s="105">
        <f t="shared" si="1"/>
        <v>0</v>
      </c>
      <c r="N31" s="49"/>
    </row>
    <row r="32" spans="2:15" x14ac:dyDescent="0.3">
      <c r="B32" s="118" t="s">
        <v>146</v>
      </c>
      <c r="C32" s="22" t="s">
        <v>170</v>
      </c>
      <c r="D32" s="17"/>
      <c r="E32" s="119" t="s">
        <v>194</v>
      </c>
      <c r="F32" s="17" t="s">
        <v>20</v>
      </c>
      <c r="G32" s="104">
        <v>1</v>
      </c>
      <c r="H32" s="109"/>
      <c r="I32" s="104">
        <f t="shared" si="0"/>
        <v>0</v>
      </c>
      <c r="J32" s="105">
        <f t="shared" si="1"/>
        <v>0</v>
      </c>
      <c r="N32" s="49"/>
      <c r="O32" s="49"/>
    </row>
    <row r="33" spans="2:14" x14ac:dyDescent="0.3">
      <c r="B33" s="118" t="s">
        <v>147</v>
      </c>
      <c r="C33" s="22" t="s">
        <v>171</v>
      </c>
      <c r="D33" s="17"/>
      <c r="E33" s="119" t="s">
        <v>195</v>
      </c>
      <c r="F33" s="17" t="s">
        <v>20</v>
      </c>
      <c r="G33" s="104">
        <v>1</v>
      </c>
      <c r="H33" s="109"/>
      <c r="I33" s="104">
        <f t="shared" si="0"/>
        <v>0</v>
      </c>
      <c r="J33" s="105">
        <f t="shared" si="1"/>
        <v>0</v>
      </c>
      <c r="N33" s="49"/>
    </row>
    <row r="34" spans="2:14" x14ac:dyDescent="0.3">
      <c r="B34" s="118" t="s">
        <v>148</v>
      </c>
      <c r="C34" s="22" t="s">
        <v>172</v>
      </c>
      <c r="D34" s="17"/>
      <c r="E34" s="119" t="s">
        <v>196</v>
      </c>
      <c r="F34" s="17" t="s">
        <v>20</v>
      </c>
      <c r="G34" s="104">
        <v>1</v>
      </c>
      <c r="H34" s="109"/>
      <c r="I34" s="104">
        <f t="shared" si="0"/>
        <v>0</v>
      </c>
      <c r="J34" s="105">
        <f t="shared" si="1"/>
        <v>0</v>
      </c>
      <c r="N34" s="49"/>
    </row>
    <row r="35" spans="2:14" ht="27.6" x14ac:dyDescent="0.3">
      <c r="B35" s="21">
        <f>MAX(B10:B10)+1</f>
        <v>2</v>
      </c>
      <c r="C35" s="22" t="s">
        <v>82</v>
      </c>
      <c r="D35" s="23" t="s">
        <v>14</v>
      </c>
      <c r="E35" s="36" t="s">
        <v>121</v>
      </c>
      <c r="F35" s="23" t="s">
        <v>20</v>
      </c>
      <c r="G35" s="102">
        <v>1</v>
      </c>
      <c r="H35" s="103"/>
      <c r="I35" s="102">
        <f t="shared" ref="I35:I37" si="2">G35*H35</f>
        <v>0</v>
      </c>
      <c r="J35" s="105">
        <f>I35*1.21</f>
        <v>0</v>
      </c>
    </row>
    <row r="36" spans="2:14" x14ac:dyDescent="0.3">
      <c r="B36" s="21">
        <f t="shared" ref="B36:B37" si="3">MAX(B35:B35)+1</f>
        <v>3</v>
      </c>
      <c r="C36" s="111" t="s">
        <v>83</v>
      </c>
      <c r="D36" s="112"/>
      <c r="E36" s="113" t="s">
        <v>85</v>
      </c>
      <c r="F36" s="112" t="s">
        <v>20</v>
      </c>
      <c r="G36" s="53">
        <v>6</v>
      </c>
      <c r="H36" s="25"/>
      <c r="I36" s="24">
        <f t="shared" ref="I36" si="4">G36*H36</f>
        <v>0</v>
      </c>
      <c r="J36" s="26">
        <f>I36*1.21</f>
        <v>0</v>
      </c>
    </row>
    <row r="37" spans="2:14" ht="16.2" thickBot="1" x14ac:dyDescent="0.35">
      <c r="B37" s="38">
        <f t="shared" si="3"/>
        <v>4</v>
      </c>
      <c r="C37" s="39" t="s">
        <v>122</v>
      </c>
      <c r="D37" s="40"/>
      <c r="E37" s="90" t="s">
        <v>123</v>
      </c>
      <c r="F37" s="40" t="s">
        <v>20</v>
      </c>
      <c r="G37" s="42">
        <v>6</v>
      </c>
      <c r="H37" s="43"/>
      <c r="I37" s="42">
        <f t="shared" si="2"/>
        <v>0</v>
      </c>
      <c r="J37" s="44">
        <f>I37*1.21</f>
        <v>0</v>
      </c>
    </row>
    <row r="38" spans="2:14" ht="16.8" thickTop="1" thickBot="1" x14ac:dyDescent="0.35">
      <c r="B38" s="45"/>
      <c r="C38" s="46"/>
      <c r="D38" s="46"/>
      <c r="E38" s="46" t="s">
        <v>17</v>
      </c>
      <c r="F38" s="46"/>
      <c r="G38" s="46"/>
      <c r="H38" s="46"/>
      <c r="I38" s="47">
        <f>SUBTOTAL(9,I9:I37)</f>
        <v>0</v>
      </c>
      <c r="J38" s="48">
        <f>SUBTOTAL(9,J9:J37)</f>
        <v>0</v>
      </c>
    </row>
    <row r="40" spans="2:14" x14ac:dyDescent="0.3">
      <c r="I40" s="49"/>
    </row>
    <row r="42" spans="2:14" x14ac:dyDescent="0.3">
      <c r="I42" s="49"/>
    </row>
  </sheetData>
  <sheetProtection algorithmName="SHA-512" hashValue="zompzJZFBlIQzGf2Y+DwaoTYniclcoRaaKLdt8EK2YkHo0M8mKp9tyCyO4ZUCsYRsQluCThgOY2xgnRP3rOwxw==" saltValue="l6fMHy6jx+vh7ATtj7qMqA==" spinCount="100000" sheet="1" objects="1" scenarios="1" selectLockedCells="1"/>
  <mergeCells count="13">
    <mergeCell ref="H4:J4"/>
    <mergeCell ref="E5:J5"/>
    <mergeCell ref="I7:J7"/>
    <mergeCell ref="B4:C4"/>
    <mergeCell ref="B5:C5"/>
    <mergeCell ref="B7:G7"/>
    <mergeCell ref="D4:G4"/>
    <mergeCell ref="B2:C2"/>
    <mergeCell ref="B3:C3"/>
    <mergeCell ref="D2:G2"/>
    <mergeCell ref="H2:J2"/>
    <mergeCell ref="D3:G3"/>
    <mergeCell ref="H3:J3"/>
  </mergeCells>
  <phoneticPr fontId="8" type="noConversion"/>
  <pageMargins left="0.7" right="0.7" top="0.78740157499999996" bottom="0.78740157499999996" header="0.3" footer="0.3"/>
  <pageSetup paperSize="9" scale="70" orientation="landscape" horizontalDpi="0" verticalDpi="0"/>
  <headerFooter>
    <oddFooter xml:space="preserve">&amp;L&amp;"Aptos Narrow (Základní text),Obyčejné"&amp;K000000CTD Soupis prací a dodávek
&amp;CPS 04 - Dopravní řešení
&amp;RStránka &amp;P z 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Všeobecné</vt:lpstr>
      <vt:lpstr>PS 01</vt:lpstr>
      <vt:lpstr>PS 02</vt:lpstr>
      <vt:lpstr>PS 03</vt:lpstr>
      <vt:lpstr>PS 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Kučera</dc:creator>
  <cp:lastModifiedBy>Václav Straka</cp:lastModifiedBy>
  <dcterms:created xsi:type="dcterms:W3CDTF">2024-05-31T06:12:53Z</dcterms:created>
  <dcterms:modified xsi:type="dcterms:W3CDTF">2025-09-03T05:48:55Z</dcterms:modified>
</cp:coreProperties>
</file>